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90" windowHeight="931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'ЗФ'!$A$1:$G$124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<sst xmlns="http://schemas.openxmlformats.org/spreadsheetml/2006/main" count="243" uniqueCount="206">
  <si>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</si>
  <si>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</si>
  <si>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</si>
  <si>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</si>
  <si>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</si>
  <si>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</si>
  <si>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</si>
  <si>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</si>
  <si>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</si>
  <si>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</si>
  <si>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</si>
  <si>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</si>
  <si>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</si>
  <si>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</si>
  <si>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</si>
  <si>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</si>
  <si>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</si>
  <si>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</si>
  <si>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</si>
  <si>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</si>
  <si>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</si>
  <si>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</si>
  <si>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</si>
  <si>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</si>
  <si>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</si>
  <si>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</si>
  <si>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</si>
  <si>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</si>
  <si>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</si>
  <si>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</si>
  <si>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</si>
  <si>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</si>
  <si>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</si>
  <si>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</si>
  <si>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</si>
  <si>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</si>
  <si>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</si>
  <si>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</si>
  <si>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</si>
  <si>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</si>
  <si>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</si>
  <si>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</si>
  <si>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</si>
  <si>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</si>
  <si>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</si>
  <si>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</si>
  <si>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</si>
  <si>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</si>
  <si>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</si>
  <si>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</si>
  <si>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</si>
  <si>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</si>
  <si>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</si>
  <si>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</si>
  <si>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</si>
  <si>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</si>
  <si>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</si>
  <si>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</si>
  <si>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</si>
  <si>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</si>
  <si>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</si>
  <si>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</si>
  <si>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</si>
  <si>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</si>
  <si>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</si>
  <si>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</si>
  <si>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</si>
  <si>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</si>
  <si>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</si>
  <si>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</si>
  <si>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</si>
  <si>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</si>
  <si>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</si>
  <si>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</si>
  <si>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</si>
  <si>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</si>
  <si>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</si>
  <si>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</si>
  <si>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</si>
  <si>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</si>
  <si>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</si>
  <si>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</si>
  <si>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</si>
  <si>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</si>
  <si>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</si>
  <si>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</si>
  <si>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</si>
  <si>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</si>
  <si>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</si>
  <si>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</si>
  <si>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</si>
  <si>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</si>
  <si>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</si>
  <si>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</si>
  <si>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</si>
  <si>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</si>
  <si>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</si>
  <si>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</si>
  <si>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</si>
  <si>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</si>
  <si>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</si>
  <si>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</si>
  <si>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</si>
  <si>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</si>
  <si>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</si>
  <si>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</si>
  <si>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</si>
  <si>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</si>
  <si>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</si>
  <si>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</si>
  <si>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</si>
  <si>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</si>
  <si>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</si>
  <si>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</si>
  <si>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</si>
  <si>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</si>
  <si>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</si>
  <si>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</si>
  <si>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</si>
  <si>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</si>
  <si>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</si>
  <si>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</si>
  <si>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</si>
  <si>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</si>
  <si>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</si>
  <si>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</si>
  <si>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</si>
  <si>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</si>
  <si>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</si>
  <si>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</si>
  <si>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</si>
  <si>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</si>
  <si>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</si>
  <si>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</si>
  <si>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</si>
  <si>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</si>
  <si>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</si>
  <si>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</si>
  <si>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</si>
  <si>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</si>
  <si>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</si>
  <si>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</si>
  <si>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</si>
  <si>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</si>
  <si>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</si>
  <si>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</si>
  <si>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</si>
  <si>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</si>
  <si>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</si>
  <si>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</si>
  <si>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</si>
  <si>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</si>
  <si>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</si>
  <si>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</si>
  <si>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</si>
  <si>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</si>
  <si>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</si>
  <si>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</si>
  <si>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</si>
  <si>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</si>
  <si>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</si>
  <si>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</si>
  <si>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</si>
  <si>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</si>
  <si>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</si>
  <si>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</si>
  <si>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</si>
  <si>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</si>
  <si>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</si>
  <si>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</si>
  <si>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</si>
  <si>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Виконання міського бюджету за січень-березень 2018 року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</si>
  <si>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</si>
  <si>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</si>
  <si>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</si>
  <si>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</si>
  <si>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</si>
  <si>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</si>
  <si>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</si>
  <si>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</si>
  <si>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</si>
  <si>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</si>
  <si>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</si>
  <si>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</si>
  <si>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</si>
  <si>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</si>
  <si>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</si>
  <si>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</si>
  <si>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</si>
  <si>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</si>
  <si>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</si>
  <si>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</si>
  <si>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</si>
  <si>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</si>
  <si>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</si>
  <si>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</si>
  <si>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</si>
  <si>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</si>
  <si>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</si>
  <si>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</si>
  <si>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</si>
  <si>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</si>
  <si>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Секретар міської ради</t>
  </si>
  <si>
    <t>Ю. Лакоза</t>
  </si>
  <si>
    <t xml:space="preserve">Додаток № 1                                                                               до рішення двадцять дев'ятої сесії                        міської ради VІІ скликання                                                                              08 червня  2018 року № 598  </t>
  </si>
  <si>
    <t xml:space="preserve">Додаток № 2                                                                              до рішення двадцять дев'ятої сесії                        міської ради VІІ скликання                                                                        08 червня  2018 року  № 598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</si>
</sst>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39" xfId="0" applyNumberFormat="1" applyFont="1" applyFill="1" applyBorder="1" applyAlignment="1" applyProtection="1">
      <alignment horizontal="right"/>
      <protection hidden="1"/>
    </xf>
    <xf numFmtId="196" fontId="19" fillId="0" borderId="15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showZeros="0"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1.25" customHeight="1">
      <c r="E1" s="283" t="s">
        <v>204</v>
      </c>
      <c r="F1" s="283"/>
      <c r="G1" s="283"/>
    </row>
    <row r="2" spans="1:7" ht="27.75" customHeight="1">
      <c r="A2" s="282" t="s">
        <v>171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51</v>
      </c>
      <c r="D4" s="24" t="s">
        <v>19</v>
      </c>
      <c r="E4" s="24" t="s">
        <v>64</v>
      </c>
      <c r="F4" s="24" t="s">
        <v>52</v>
      </c>
      <c r="G4" s="38" t="s">
        <v>53</v>
      </c>
    </row>
    <row r="5" spans="1:7" ht="23.25" customHeight="1" thickBot="1">
      <c r="A5" s="5"/>
      <c r="B5" s="7" t="s">
        <v>20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44087.6</v>
      </c>
      <c r="D6" s="136">
        <f>D7+D10+D13+D19</f>
        <v>9435.123</v>
      </c>
      <c r="E6" s="136">
        <f>E7+E10+E13+E19</f>
        <v>9974.172</v>
      </c>
      <c r="F6" s="136">
        <f aca="true" t="shared" si="0" ref="F6:G35">IF(C6=0,"",$E6/C6*100)</f>
        <v>22.623531333073245</v>
      </c>
      <c r="G6" s="137">
        <f t="shared" si="0"/>
        <v>105.71321645727355</v>
      </c>
      <c r="H6" s="138"/>
    </row>
    <row r="7" spans="1:8" ht="37.5">
      <c r="A7" s="84">
        <v>11000000</v>
      </c>
      <c r="B7" s="85" t="s">
        <v>4</v>
      </c>
      <c r="C7" s="139">
        <f>SUM(C8,C9)</f>
        <v>31330.4</v>
      </c>
      <c r="D7" s="139">
        <f>SUM(D8,D9)</f>
        <v>6511.073</v>
      </c>
      <c r="E7" s="139">
        <f>SUM(E8,E9)</f>
        <v>6772.994000000001</v>
      </c>
      <c r="F7" s="139">
        <f t="shared" si="0"/>
        <v>21.617962107090875</v>
      </c>
      <c r="G7" s="140">
        <f t="shared" si="0"/>
        <v>104.0227010202466</v>
      </c>
      <c r="H7" s="138"/>
    </row>
    <row r="8" spans="1:8" ht="20.25">
      <c r="A8" s="78">
        <v>11010000</v>
      </c>
      <c r="B8" s="15" t="s">
        <v>55</v>
      </c>
      <c r="C8" s="141">
        <v>31320.4</v>
      </c>
      <c r="D8" s="142">
        <v>6501.073</v>
      </c>
      <c r="E8" s="142">
        <v>6764.907</v>
      </c>
      <c r="F8" s="141">
        <f t="shared" si="0"/>
        <v>21.59904407351119</v>
      </c>
      <c r="G8" s="141">
        <f t="shared" si="0"/>
        <v>104.05831468128414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99</v>
      </c>
      <c r="C10" s="144">
        <v>7.6</v>
      </c>
      <c r="D10" s="144">
        <v>7.2</v>
      </c>
      <c r="E10" s="144">
        <v>0.262</v>
      </c>
      <c r="F10" s="144">
        <f t="shared" si="0"/>
        <v>3.4473684210526314</v>
      </c>
      <c r="G10" s="141">
        <f t="shared" si="0"/>
        <v>3.638888888888889</v>
      </c>
      <c r="H10" s="138"/>
    </row>
    <row r="11" spans="1:8" ht="74.25" customHeight="1">
      <c r="A11" s="76">
        <v>13010200</v>
      </c>
      <c r="B11" s="79" t="s">
        <v>97</v>
      </c>
      <c r="C11" s="145">
        <v>7.6</v>
      </c>
      <c r="D11" s="145">
        <v>7.2</v>
      </c>
      <c r="E11" s="145">
        <v>0.262</v>
      </c>
      <c r="F11" s="144">
        <f t="shared" si="0"/>
        <v>3.4473684210526314</v>
      </c>
      <c r="G11" s="141">
        <f t="shared" si="0"/>
        <v>3.638888888888889</v>
      </c>
      <c r="H11" s="138"/>
    </row>
    <row r="12" spans="1:8" ht="37.5">
      <c r="A12" s="80" t="s">
        <v>98</v>
      </c>
      <c r="B12" s="75" t="s">
        <v>83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155</v>
      </c>
      <c r="C13" s="146">
        <f>SUM(C14+C16+C18)</f>
        <v>2760</v>
      </c>
      <c r="D13" s="146">
        <f>SUM(D14+D16+D18)</f>
        <v>624.1</v>
      </c>
      <c r="E13" s="146">
        <f>SUM(E14+E16+E18)</f>
        <v>630.781</v>
      </c>
      <c r="F13" s="144">
        <f t="shared" si="0"/>
        <v>22.854384057971014</v>
      </c>
      <c r="G13" s="141">
        <f t="shared" si="0"/>
        <v>101.07050152219195</v>
      </c>
      <c r="H13" s="138"/>
    </row>
    <row r="14" spans="1:8" ht="37.5">
      <c r="A14" s="116">
        <v>14020000</v>
      </c>
      <c r="B14" s="117" t="s">
        <v>156</v>
      </c>
      <c r="C14" s="141">
        <v>230</v>
      </c>
      <c r="D14" s="142">
        <v>49.5</v>
      </c>
      <c r="E14" s="142">
        <v>62.079</v>
      </c>
      <c r="F14" s="144">
        <f t="shared" si="0"/>
        <v>26.99086956521739</v>
      </c>
      <c r="G14" s="141">
        <f t="shared" si="0"/>
        <v>125.41212121212122</v>
      </c>
      <c r="H14" s="138"/>
    </row>
    <row r="15" spans="1:8" ht="20.25">
      <c r="A15" s="116">
        <v>14021900</v>
      </c>
      <c r="B15" s="117" t="s">
        <v>157</v>
      </c>
      <c r="C15" s="141">
        <v>230</v>
      </c>
      <c r="D15" s="142">
        <v>49.5</v>
      </c>
      <c r="E15" s="142">
        <v>62.079</v>
      </c>
      <c r="F15" s="144">
        <f t="shared" si="0"/>
        <v>26.99086956521739</v>
      </c>
      <c r="G15" s="141">
        <f t="shared" si="0"/>
        <v>125.41212121212122</v>
      </c>
      <c r="H15" s="138"/>
    </row>
    <row r="16" spans="1:8" ht="37.5">
      <c r="A16" s="116">
        <v>14030000</v>
      </c>
      <c r="B16" s="117" t="s">
        <v>158</v>
      </c>
      <c r="C16" s="141">
        <v>960</v>
      </c>
      <c r="D16" s="142">
        <v>225</v>
      </c>
      <c r="E16" s="142">
        <v>202.419</v>
      </c>
      <c r="F16" s="144">
        <f t="shared" si="0"/>
        <v>21.0853125</v>
      </c>
      <c r="G16" s="141">
        <f t="shared" si="0"/>
        <v>89.964</v>
      </c>
      <c r="H16" s="138"/>
    </row>
    <row r="17" spans="1:8" ht="20.25">
      <c r="A17" s="116">
        <v>14031900</v>
      </c>
      <c r="B17" s="117" t="s">
        <v>157</v>
      </c>
      <c r="C17" s="141">
        <v>960</v>
      </c>
      <c r="D17" s="142">
        <v>225</v>
      </c>
      <c r="E17" s="142">
        <v>204.419</v>
      </c>
      <c r="F17" s="144">
        <f t="shared" si="0"/>
        <v>21.293645833333336</v>
      </c>
      <c r="G17" s="141">
        <f t="shared" si="0"/>
        <v>90.8528888888889</v>
      </c>
      <c r="H17" s="138"/>
    </row>
    <row r="18" spans="1:8" ht="39">
      <c r="A18" s="118">
        <v>14040000</v>
      </c>
      <c r="B18" s="119" t="s">
        <v>69</v>
      </c>
      <c r="C18" s="146">
        <v>1570</v>
      </c>
      <c r="D18" s="147">
        <v>349.6</v>
      </c>
      <c r="E18" s="147">
        <v>366.283</v>
      </c>
      <c r="F18" s="146">
        <f t="shared" si="0"/>
        <v>23.330127388535033</v>
      </c>
      <c r="G18" s="146">
        <f t="shared" si="0"/>
        <v>104.77202517162472</v>
      </c>
      <c r="H18" s="138"/>
    </row>
    <row r="19" spans="1:8" ht="20.25">
      <c r="A19" s="73">
        <v>18000000</v>
      </c>
      <c r="B19" s="74" t="s">
        <v>70</v>
      </c>
      <c r="C19" s="146">
        <f>C20+C29+C32</f>
        <v>9989.599999999999</v>
      </c>
      <c r="D19" s="146">
        <f>D20+D29+D32</f>
        <v>2292.75</v>
      </c>
      <c r="E19" s="146">
        <f>E20+E29+E32</f>
        <v>2570.135</v>
      </c>
      <c r="F19" s="146">
        <f t="shared" si="0"/>
        <v>25.728107231520784</v>
      </c>
      <c r="G19" s="146">
        <f t="shared" si="0"/>
        <v>112.09835350561555</v>
      </c>
      <c r="H19" s="148"/>
    </row>
    <row r="20" spans="1:8" ht="20.25">
      <c r="A20" s="76">
        <v>18010000</v>
      </c>
      <c r="B20" s="77" t="s">
        <v>71</v>
      </c>
      <c r="C20" s="141">
        <f>C21+C22+C23+C24+C25+C26+C27+C28</f>
        <v>5562.9</v>
      </c>
      <c r="D20" s="141">
        <f>D21+D22+D23+D24+D25+D26+D27+D28</f>
        <v>1228.7499999999998</v>
      </c>
      <c r="E20" s="141">
        <f>E21+E22+E23+E24+E25+E26+E27+E28</f>
        <v>1304.257</v>
      </c>
      <c r="F20" s="141">
        <f t="shared" si="0"/>
        <v>23.445630875981955</v>
      </c>
      <c r="G20" s="141">
        <f t="shared" si="0"/>
        <v>106.14502543234998</v>
      </c>
      <c r="H20" s="138"/>
    </row>
    <row r="21" spans="1:8" ht="56.25">
      <c r="A21" s="80" t="s">
        <v>100</v>
      </c>
      <c r="B21" s="75" t="s">
        <v>101</v>
      </c>
      <c r="C21" s="141">
        <v>1.5</v>
      </c>
      <c r="D21" s="142">
        <v>0.95</v>
      </c>
      <c r="E21" s="142">
        <v>0.85</v>
      </c>
      <c r="F21" s="141">
        <f t="shared" si="0"/>
        <v>56.666666666666664</v>
      </c>
      <c r="G21" s="141">
        <f t="shared" si="0"/>
        <v>89.47368421052632</v>
      </c>
      <c r="H21" s="138"/>
    </row>
    <row r="22" spans="1:8" ht="56.25">
      <c r="A22" s="80" t="s">
        <v>102</v>
      </c>
      <c r="B22" s="75" t="s">
        <v>130</v>
      </c>
      <c r="C22" s="141">
        <v>1.7</v>
      </c>
      <c r="D22" s="142">
        <v>0</v>
      </c>
      <c r="E22" s="142">
        <v>0</v>
      </c>
      <c r="F22" s="141">
        <f t="shared" si="0"/>
        <v>0</v>
      </c>
      <c r="G22" s="141">
        <f t="shared" si="0"/>
      </c>
      <c r="H22" s="138"/>
    </row>
    <row r="23" spans="1:8" ht="56.25">
      <c r="A23" s="80" t="s">
        <v>129</v>
      </c>
      <c r="B23" s="75" t="s">
        <v>103</v>
      </c>
      <c r="C23" s="141">
        <v>5.1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104</v>
      </c>
      <c r="B24" s="75" t="s">
        <v>72</v>
      </c>
      <c r="C24" s="141">
        <v>280.6</v>
      </c>
      <c r="D24" s="142">
        <v>57.2</v>
      </c>
      <c r="E24" s="142">
        <v>82.713</v>
      </c>
      <c r="F24" s="141">
        <f t="shared" si="0"/>
        <v>29.477191732002844</v>
      </c>
      <c r="G24" s="141">
        <f t="shared" si="0"/>
        <v>144.60314685314682</v>
      </c>
      <c r="H24" s="138"/>
    </row>
    <row r="25" spans="1:8" ht="20.25">
      <c r="A25" s="80" t="s">
        <v>105</v>
      </c>
      <c r="B25" s="75" t="s">
        <v>73</v>
      </c>
      <c r="C25" s="141">
        <v>2500</v>
      </c>
      <c r="D25" s="142">
        <v>608.9</v>
      </c>
      <c r="E25" s="142">
        <v>588.486</v>
      </c>
      <c r="F25" s="141">
        <f t="shared" si="0"/>
        <v>23.53944</v>
      </c>
      <c r="G25" s="141">
        <f t="shared" si="0"/>
        <v>96.64739694531121</v>
      </c>
      <c r="H25" s="138"/>
    </row>
    <row r="26" spans="1:8" ht="20.25">
      <c r="A26" s="80" t="s">
        <v>106</v>
      </c>
      <c r="B26" s="75" t="s">
        <v>74</v>
      </c>
      <c r="C26" s="141">
        <v>1816</v>
      </c>
      <c r="D26" s="142">
        <v>442.9</v>
      </c>
      <c r="E26" s="142">
        <v>480.315</v>
      </c>
      <c r="F26" s="141">
        <f t="shared" si="0"/>
        <v>26.449063876651984</v>
      </c>
      <c r="G26" s="141">
        <f t="shared" si="0"/>
        <v>108.44773086475503</v>
      </c>
      <c r="H26" s="138"/>
    </row>
    <row r="27" spans="1:8" ht="20.25">
      <c r="A27" s="80" t="s">
        <v>107</v>
      </c>
      <c r="B27" s="75" t="s">
        <v>75</v>
      </c>
      <c r="C27" s="141">
        <v>318</v>
      </c>
      <c r="D27" s="142">
        <v>0.6</v>
      </c>
      <c r="E27" s="142">
        <v>3.777</v>
      </c>
      <c r="F27" s="141">
        <f t="shared" si="0"/>
        <v>1.187735849056604</v>
      </c>
      <c r="G27" s="141">
        <f t="shared" si="0"/>
        <v>629.5000000000001</v>
      </c>
      <c r="H27" s="138"/>
    </row>
    <row r="28" spans="1:8" ht="20.25">
      <c r="A28" s="80" t="s">
        <v>108</v>
      </c>
      <c r="B28" s="75" t="s">
        <v>76</v>
      </c>
      <c r="C28" s="141">
        <v>640</v>
      </c>
      <c r="D28" s="142">
        <v>118.2</v>
      </c>
      <c r="E28" s="142">
        <v>148.116</v>
      </c>
      <c r="F28" s="141">
        <f t="shared" si="0"/>
        <v>23.143125000000005</v>
      </c>
      <c r="G28" s="141">
        <f t="shared" si="0"/>
        <v>125.30964467005077</v>
      </c>
      <c r="H28" s="138"/>
    </row>
    <row r="29" spans="1:8" ht="20.25">
      <c r="A29" s="73">
        <v>18030000</v>
      </c>
      <c r="B29" s="74" t="s">
        <v>77</v>
      </c>
      <c r="C29" s="146">
        <f>SUM(C30,C31)</f>
        <v>6.7</v>
      </c>
      <c r="D29" s="147">
        <f>SUM(D30,D31)</f>
        <v>1</v>
      </c>
      <c r="E29" s="147">
        <f>SUM(E30,E31)</f>
        <v>1.35</v>
      </c>
      <c r="F29" s="141">
        <f t="shared" si="0"/>
        <v>20.149253731343283</v>
      </c>
      <c r="G29" s="141">
        <f t="shared" si="0"/>
        <v>135</v>
      </c>
      <c r="H29" s="138"/>
    </row>
    <row r="30" spans="1:8" ht="20.25">
      <c r="A30" s="80" t="s">
        <v>109</v>
      </c>
      <c r="B30" s="75" t="s">
        <v>78</v>
      </c>
      <c r="C30" s="141">
        <v>5.5</v>
      </c>
      <c r="D30" s="142">
        <v>1</v>
      </c>
      <c r="E30" s="142">
        <v>0.829</v>
      </c>
      <c r="F30" s="141">
        <f t="shared" si="0"/>
        <v>15.07272727272727</v>
      </c>
      <c r="G30" s="141">
        <f t="shared" si="0"/>
        <v>82.89999999999999</v>
      </c>
      <c r="H30" s="138"/>
    </row>
    <row r="31" spans="1:8" ht="20.25">
      <c r="A31" s="80" t="s">
        <v>110</v>
      </c>
      <c r="B31" s="75" t="s">
        <v>79</v>
      </c>
      <c r="C31" s="141">
        <v>1.2</v>
      </c>
      <c r="D31" s="142">
        <v>0</v>
      </c>
      <c r="E31" s="142">
        <v>0.521</v>
      </c>
      <c r="F31" s="141">
        <f t="shared" si="0"/>
        <v>43.41666666666667</v>
      </c>
      <c r="G31" s="141">
        <f t="shared" si="0"/>
      </c>
      <c r="H31" s="138"/>
    </row>
    <row r="32" spans="1:8" ht="20.25">
      <c r="A32" s="73">
        <v>18050000</v>
      </c>
      <c r="B32" s="74" t="s">
        <v>80</v>
      </c>
      <c r="C32" s="146">
        <f>SUM(C33,C34,C35)</f>
        <v>4420</v>
      </c>
      <c r="D32" s="146">
        <f>SUM(D33,D34,D35)</f>
        <v>1063</v>
      </c>
      <c r="E32" s="146">
        <f>SUM(E33,E34,E35)</f>
        <v>1264.528</v>
      </c>
      <c r="F32" s="141">
        <f t="shared" si="0"/>
        <v>28.60923076923077</v>
      </c>
      <c r="G32" s="141">
        <f t="shared" si="0"/>
        <v>118.95841956726247</v>
      </c>
      <c r="H32" s="138"/>
    </row>
    <row r="33" spans="1:8" ht="20.25">
      <c r="A33" s="80" t="s">
        <v>111</v>
      </c>
      <c r="B33" s="75" t="s">
        <v>81</v>
      </c>
      <c r="C33" s="141">
        <v>470</v>
      </c>
      <c r="D33" s="142">
        <v>88</v>
      </c>
      <c r="E33" s="142">
        <v>89.296</v>
      </c>
      <c r="F33" s="141">
        <f t="shared" si="0"/>
        <v>18.999148936170215</v>
      </c>
      <c r="G33" s="141">
        <f t="shared" si="0"/>
        <v>101.47272727272727</v>
      </c>
      <c r="H33" s="138"/>
    </row>
    <row r="34" spans="1:8" ht="20.25">
      <c r="A34" s="80" t="s">
        <v>112</v>
      </c>
      <c r="B34" s="75" t="s">
        <v>82</v>
      </c>
      <c r="C34" s="141">
        <v>3950</v>
      </c>
      <c r="D34" s="142">
        <v>975</v>
      </c>
      <c r="E34" s="142">
        <v>1175.232</v>
      </c>
      <c r="F34" s="141">
        <f t="shared" si="0"/>
        <v>29.75270886075949</v>
      </c>
      <c r="G34" s="141">
        <f t="shared" si="0"/>
        <v>120.53661538461537</v>
      </c>
      <c r="H34" s="138"/>
    </row>
    <row r="35" spans="1:8" ht="57" thickBot="1">
      <c r="A35" s="104" t="s">
        <v>113</v>
      </c>
      <c r="B35" s="105" t="s">
        <v>114</v>
      </c>
      <c r="C35" s="149">
        <v>0</v>
      </c>
      <c r="D35" s="150">
        <v>0</v>
      </c>
      <c r="E35" s="150">
        <v>0</v>
      </c>
      <c r="F35" s="141">
        <f t="shared" si="0"/>
      </c>
      <c r="G35" s="149">
        <f t="shared" si="0"/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932.5999999999999</v>
      </c>
      <c r="D36" s="136">
        <f>D37+D42+D52</f>
        <v>201.66999999999996</v>
      </c>
      <c r="E36" s="136">
        <f>E37+E42+E52</f>
        <v>312.00600000000003</v>
      </c>
      <c r="F36" s="136">
        <f aca="true" t="shared" si="1" ref="F36:F55">IF(C36=0,"",$E36/C36*100)</f>
        <v>33.455500750589756</v>
      </c>
      <c r="G36" s="137">
        <f aca="true" t="shared" si="2" ref="G36:G56">IF(D36=0,"",$E36/D36*100)</f>
        <v>154.71116179897857</v>
      </c>
      <c r="H36" s="138"/>
    </row>
    <row r="37" spans="1:8" ht="20.25">
      <c r="A37" s="109">
        <v>21000000</v>
      </c>
      <c r="B37" s="110" t="s">
        <v>7</v>
      </c>
      <c r="C37" s="139">
        <f>C38+C39</f>
        <v>8.4</v>
      </c>
      <c r="D37" s="139">
        <f>D38+D39</f>
        <v>0.54</v>
      </c>
      <c r="E37" s="139">
        <f>E38+E39</f>
        <v>1.95</v>
      </c>
      <c r="F37" s="151">
        <f t="shared" si="1"/>
        <v>23.21428571428571</v>
      </c>
      <c r="G37" s="151">
        <f t="shared" si="2"/>
        <v>361.1111111111111</v>
      </c>
      <c r="H37" s="138"/>
    </row>
    <row r="38" spans="1:8" ht="58.5" customHeight="1">
      <c r="A38" s="76">
        <v>21010300</v>
      </c>
      <c r="B38" s="79" t="s">
        <v>118</v>
      </c>
      <c r="C38" s="145">
        <v>3.1</v>
      </c>
      <c r="D38" s="152">
        <v>0</v>
      </c>
      <c r="E38" s="145">
        <v>1.898</v>
      </c>
      <c r="F38" s="153">
        <f t="shared" si="1"/>
        <v>61.2258064516129</v>
      </c>
      <c r="G38" s="153">
        <f t="shared" si="2"/>
      </c>
      <c r="H38" s="138"/>
    </row>
    <row r="39" spans="1:8" ht="20.25">
      <c r="A39" s="76">
        <v>21080000</v>
      </c>
      <c r="B39" s="77" t="s">
        <v>8</v>
      </c>
      <c r="C39" s="141">
        <v>5.3</v>
      </c>
      <c r="D39" s="142">
        <v>0.54</v>
      </c>
      <c r="E39" s="142">
        <v>0.052</v>
      </c>
      <c r="F39" s="141">
        <f t="shared" si="1"/>
        <v>0.9811320754716981</v>
      </c>
      <c r="G39" s="141">
        <f t="shared" si="2"/>
        <v>9.629629629629628</v>
      </c>
      <c r="H39" s="138"/>
    </row>
    <row r="40" spans="1:8" ht="21.75" customHeight="1">
      <c r="A40" s="80" t="s">
        <v>119</v>
      </c>
      <c r="B40" s="75" t="s">
        <v>87</v>
      </c>
      <c r="C40" s="141">
        <v>5.3</v>
      </c>
      <c r="D40" s="142">
        <v>0.54</v>
      </c>
      <c r="E40" s="142">
        <v>0.052</v>
      </c>
      <c r="F40" s="141">
        <f t="shared" si="1"/>
        <v>0.9811320754716981</v>
      </c>
      <c r="G40" s="141">
        <f>IF(D40=0,"",$E40/D40*100)</f>
        <v>9.629629629629628</v>
      </c>
      <c r="H40" s="138"/>
    </row>
    <row r="41" spans="1:8" ht="61.5" customHeight="1">
      <c r="A41" s="80" t="s">
        <v>169</v>
      </c>
      <c r="B41" s="75" t="s">
        <v>170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88</v>
      </c>
      <c r="C42" s="146">
        <f>C43+C47+C49</f>
        <v>918.9</v>
      </c>
      <c r="D42" s="146">
        <f>D43+D47+D49</f>
        <v>199.57999999999996</v>
      </c>
      <c r="E42" s="146">
        <f>E43+E47+E49</f>
        <v>302.97900000000004</v>
      </c>
      <c r="F42" s="146">
        <f t="shared" si="1"/>
        <v>32.971922951354884</v>
      </c>
      <c r="G42" s="146">
        <f t="shared" si="2"/>
        <v>151.8082974245917</v>
      </c>
      <c r="H42" s="138"/>
    </row>
    <row r="43" spans="1:8" ht="20.25">
      <c r="A43" s="76">
        <v>22010000</v>
      </c>
      <c r="B43" s="95" t="s">
        <v>133</v>
      </c>
      <c r="C43" s="141">
        <f>C44+C45+C46</f>
        <v>889.9</v>
      </c>
      <c r="D43" s="141">
        <f>D44+D45+D46</f>
        <v>192.64999999999998</v>
      </c>
      <c r="E43" s="141">
        <f>E44+E45+E46</f>
        <v>299.406</v>
      </c>
      <c r="F43" s="141">
        <f t="shared" si="1"/>
        <v>33.644903921788966</v>
      </c>
      <c r="G43" s="141">
        <f t="shared" si="2"/>
        <v>155.4144822216455</v>
      </c>
      <c r="H43" s="138"/>
    </row>
    <row r="44" spans="1:8" ht="56.25">
      <c r="A44" s="96">
        <v>22010300</v>
      </c>
      <c r="B44" s="79" t="s">
        <v>135</v>
      </c>
      <c r="C44" s="141">
        <v>28.9</v>
      </c>
      <c r="D44" s="142">
        <v>7.3</v>
      </c>
      <c r="E44" s="142">
        <v>5.05</v>
      </c>
      <c r="F44" s="141">
        <f t="shared" si="1"/>
        <v>17.474048442906575</v>
      </c>
      <c r="G44" s="141">
        <f t="shared" si="2"/>
        <v>69.17808219178082</v>
      </c>
      <c r="H44" s="138"/>
    </row>
    <row r="45" spans="1:8" ht="20.25">
      <c r="A45" s="96">
        <v>22012500</v>
      </c>
      <c r="B45" s="79" t="s">
        <v>134</v>
      </c>
      <c r="C45" s="141">
        <v>570</v>
      </c>
      <c r="D45" s="142">
        <v>112.6</v>
      </c>
      <c r="E45" s="142">
        <v>193.746</v>
      </c>
      <c r="F45" s="141">
        <f t="shared" si="1"/>
        <v>33.990526315789474</v>
      </c>
      <c r="G45" s="141">
        <f t="shared" si="2"/>
        <v>172.0657193605684</v>
      </c>
      <c r="H45" s="138"/>
    </row>
    <row r="46" spans="1:8" ht="37.5">
      <c r="A46" s="117">
        <v>22012600</v>
      </c>
      <c r="B46" s="117" t="s">
        <v>159</v>
      </c>
      <c r="C46" s="141">
        <v>291</v>
      </c>
      <c r="D46" s="142">
        <v>72.75</v>
      </c>
      <c r="E46" s="142">
        <v>100.61</v>
      </c>
      <c r="F46" s="141">
        <f t="shared" si="1"/>
        <v>34.57388316151203</v>
      </c>
      <c r="G46" s="141">
        <f t="shared" si="2"/>
        <v>138.29553264604812</v>
      </c>
      <c r="H46" s="138"/>
    </row>
    <row r="47" spans="1:8" ht="37.5">
      <c r="A47" s="81" t="s">
        <v>120</v>
      </c>
      <c r="B47" s="79" t="s">
        <v>131</v>
      </c>
      <c r="C47" s="141">
        <v>20</v>
      </c>
      <c r="D47" s="142">
        <v>4.98</v>
      </c>
      <c r="E47" s="142">
        <v>1.124</v>
      </c>
      <c r="F47" s="141">
        <f t="shared" si="1"/>
        <v>5.620000000000001</v>
      </c>
      <c r="G47" s="141">
        <f t="shared" si="2"/>
        <v>22.570281124497992</v>
      </c>
      <c r="H47" s="138"/>
    </row>
    <row r="48" spans="1:8" ht="56.25">
      <c r="A48" s="80" t="s">
        <v>121</v>
      </c>
      <c r="B48" s="79" t="s">
        <v>132</v>
      </c>
      <c r="C48" s="141">
        <v>20</v>
      </c>
      <c r="D48" s="142">
        <v>4.98</v>
      </c>
      <c r="E48" s="142">
        <v>1.124</v>
      </c>
      <c r="F48" s="141">
        <f t="shared" si="1"/>
        <v>5.620000000000001</v>
      </c>
      <c r="G48" s="141">
        <f t="shared" si="2"/>
        <v>22.570281124497992</v>
      </c>
      <c r="H48" s="138"/>
    </row>
    <row r="49" spans="1:8" ht="20.25">
      <c r="A49" s="73">
        <v>22090000</v>
      </c>
      <c r="B49" s="74" t="s">
        <v>89</v>
      </c>
      <c r="C49" s="141">
        <f>C50+C51</f>
        <v>9</v>
      </c>
      <c r="D49" s="141">
        <f>D50+D51</f>
        <v>1.95</v>
      </c>
      <c r="E49" s="141">
        <f>E50+E51</f>
        <v>2.449</v>
      </c>
      <c r="F49" s="141">
        <f t="shared" si="1"/>
        <v>27.21111111111111</v>
      </c>
      <c r="G49" s="141">
        <f t="shared" si="2"/>
        <v>125.58974358974358</v>
      </c>
      <c r="H49" s="138"/>
    </row>
    <row r="50" spans="1:8" ht="56.25">
      <c r="A50" s="81" t="s">
        <v>122</v>
      </c>
      <c r="B50" s="75" t="s">
        <v>90</v>
      </c>
      <c r="C50" s="141">
        <v>9</v>
      </c>
      <c r="D50" s="141">
        <v>1.95</v>
      </c>
      <c r="E50" s="141">
        <v>2.449</v>
      </c>
      <c r="F50" s="141">
        <f t="shared" si="1"/>
        <v>27.21111111111111</v>
      </c>
      <c r="G50" s="141">
        <f t="shared" si="2"/>
        <v>125.58974358974358</v>
      </c>
      <c r="H50" s="138"/>
    </row>
    <row r="51" spans="1:8" ht="41.25" customHeight="1">
      <c r="A51" s="80" t="s">
        <v>123</v>
      </c>
      <c r="B51" s="79" t="s">
        <v>124</v>
      </c>
      <c r="C51" s="141">
        <v>0</v>
      </c>
      <c r="D51" s="142">
        <v>0</v>
      </c>
      <c r="E51" s="142">
        <v>0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91</v>
      </c>
      <c r="C52" s="146">
        <f>SUM(C53,C54)</f>
        <v>5.3</v>
      </c>
      <c r="D52" s="147">
        <f>SUM(D53,D54)</f>
        <v>1.55</v>
      </c>
      <c r="E52" s="147">
        <f>SUM(E53,E54)</f>
        <v>7.077</v>
      </c>
      <c r="F52" s="141">
        <f t="shared" si="1"/>
        <v>133.52830188679246</v>
      </c>
      <c r="G52" s="141">
        <f t="shared" si="2"/>
        <v>456.5806451612903</v>
      </c>
      <c r="H52" s="138"/>
    </row>
    <row r="53" spans="1:8" ht="20.25">
      <c r="A53" s="80" t="s">
        <v>125</v>
      </c>
      <c r="B53" s="75" t="s">
        <v>8</v>
      </c>
      <c r="C53" s="141">
        <v>5.3</v>
      </c>
      <c r="D53" s="142">
        <v>1.55</v>
      </c>
      <c r="E53" s="142">
        <v>7.036</v>
      </c>
      <c r="F53" s="141">
        <f t="shared" si="1"/>
        <v>132.75471698113208</v>
      </c>
      <c r="G53" s="141">
        <f t="shared" si="2"/>
        <v>453.9354838709677</v>
      </c>
      <c r="H53" s="138"/>
    </row>
    <row r="54" spans="1:8" ht="93.75">
      <c r="A54" s="116">
        <v>24062200</v>
      </c>
      <c r="B54" s="271" t="s">
        <v>192</v>
      </c>
      <c r="C54" s="154"/>
      <c r="D54" s="155"/>
      <c r="E54" s="155">
        <v>0.041</v>
      </c>
      <c r="F54" s="149">
        <f t="shared" si="1"/>
      </c>
      <c r="G54" s="141">
        <f t="shared" si="2"/>
      </c>
      <c r="H54" s="138"/>
    </row>
    <row r="55" spans="1:8" ht="20.25">
      <c r="A55" s="83" t="s">
        <v>126</v>
      </c>
      <c r="B55" s="74" t="s">
        <v>127</v>
      </c>
      <c r="C55" s="141">
        <v>0</v>
      </c>
      <c r="D55" s="142">
        <v>0</v>
      </c>
      <c r="E55" s="147">
        <v>0</v>
      </c>
      <c r="F55" s="141">
        <f t="shared" si="1"/>
      </c>
      <c r="G55" s="141">
        <f t="shared" si="2"/>
      </c>
      <c r="H55" s="138"/>
    </row>
    <row r="56" spans="1:8" ht="21" thickBot="1">
      <c r="A56" s="82"/>
      <c r="B56" s="79"/>
      <c r="C56" s="141">
        <v>0</v>
      </c>
      <c r="D56" s="142">
        <v>0</v>
      </c>
      <c r="E56" s="142">
        <v>0</v>
      </c>
      <c r="F56" s="141"/>
      <c r="G56" s="149">
        <f t="shared" si="2"/>
      </c>
      <c r="H56" s="138"/>
    </row>
    <row r="57" spans="1:8" s="12" customFormat="1" ht="26.25" customHeight="1" thickBot="1">
      <c r="A57" s="111"/>
      <c r="B57" s="272" t="s">
        <v>66</v>
      </c>
      <c r="C57" s="163">
        <f>C6+C36+C55</f>
        <v>45020.2</v>
      </c>
      <c r="D57" s="163">
        <f>D6+D36+D55</f>
        <v>9636.793</v>
      </c>
      <c r="E57" s="163">
        <f>E6+E36+E55</f>
        <v>10286.178</v>
      </c>
      <c r="F57" s="163">
        <f aca="true" t="shared" si="3" ref="F57:F64">IF(C57=0,"",$E57/C57*100)</f>
        <v>22.84791715718722</v>
      </c>
      <c r="G57" s="157">
        <f aca="true" t="shared" si="4" ref="G57:G64">IF(D57=0,"",$E57/D57*100)</f>
        <v>106.7386006942351</v>
      </c>
      <c r="H57" s="158"/>
    </row>
    <row r="58" spans="1:8" s="12" customFormat="1" ht="26.25" customHeight="1" thickBot="1">
      <c r="A58" s="112">
        <v>40000000</v>
      </c>
      <c r="B58" s="113" t="s">
        <v>65</v>
      </c>
      <c r="C58" s="136">
        <f>+C59+C63+C61</f>
        <v>75538.1</v>
      </c>
      <c r="D58" s="136">
        <f>+D59+D63+D61</f>
        <v>30730.521999999997</v>
      </c>
      <c r="E58" s="136">
        <f>+E59+E61+E63</f>
        <v>30042.734999999997</v>
      </c>
      <c r="F58" s="136">
        <f t="shared" si="3"/>
        <v>39.77163179905239</v>
      </c>
      <c r="G58" s="137">
        <f t="shared" si="4"/>
        <v>97.76187661244413</v>
      </c>
      <c r="H58" s="158"/>
    </row>
    <row r="59" spans="1:8" ht="20.25" customHeight="1">
      <c r="A59" s="73">
        <v>41020000</v>
      </c>
      <c r="B59" s="110" t="s">
        <v>9</v>
      </c>
      <c r="C59" s="139">
        <f>SUM(C60:C60)</f>
        <v>131.5</v>
      </c>
      <c r="D59" s="139">
        <f>SUM(D60:D60)</f>
        <v>33</v>
      </c>
      <c r="E59" s="139">
        <f>SUM(E60:E60)</f>
        <v>33</v>
      </c>
      <c r="F59" s="151">
        <f t="shared" si="3"/>
        <v>25.09505703422053</v>
      </c>
      <c r="G59" s="151">
        <f t="shared" si="4"/>
        <v>100</v>
      </c>
      <c r="H59" s="138"/>
    </row>
    <row r="60" spans="1:8" ht="19.5" customHeight="1">
      <c r="A60" s="80" t="s">
        <v>128</v>
      </c>
      <c r="B60" s="75" t="s">
        <v>92</v>
      </c>
      <c r="C60" s="273">
        <v>131.5</v>
      </c>
      <c r="D60" s="142">
        <v>33</v>
      </c>
      <c r="E60" s="142">
        <v>33</v>
      </c>
      <c r="F60" s="141">
        <f t="shared" si="3"/>
        <v>25.09505703422053</v>
      </c>
      <c r="G60" s="141">
        <f t="shared" si="4"/>
        <v>100</v>
      </c>
      <c r="H60" s="159"/>
    </row>
    <row r="61" spans="1:8" ht="23.25" customHeight="1">
      <c r="A61" s="279">
        <v>41030000</v>
      </c>
      <c r="B61" s="280" t="s">
        <v>193</v>
      </c>
      <c r="C61" s="144">
        <f>SUM(C62)</f>
        <v>10917.6</v>
      </c>
      <c r="D61" s="144">
        <f>SUM(D62)</f>
        <v>2522.1</v>
      </c>
      <c r="E61" s="144">
        <f>SUM(E62)</f>
        <v>2522.1</v>
      </c>
      <c r="F61" s="153">
        <f t="shared" si="3"/>
        <v>23.101231039788964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93</v>
      </c>
      <c r="C62" s="274">
        <v>10917.6</v>
      </c>
      <c r="D62" s="142">
        <v>2522.1</v>
      </c>
      <c r="E62" s="142">
        <v>2522.1</v>
      </c>
      <c r="F62" s="141">
        <f t="shared" si="3"/>
        <v>23.101231039788964</v>
      </c>
      <c r="G62" s="141">
        <f t="shared" si="4"/>
        <v>100</v>
      </c>
      <c r="H62" s="160"/>
    </row>
    <row r="63" spans="1:8" ht="30" customHeight="1">
      <c r="A63" s="279">
        <v>41050000</v>
      </c>
      <c r="B63" s="280" t="s">
        <v>194</v>
      </c>
      <c r="C63" s="281">
        <f>SUM(C64:C70)</f>
        <v>64489</v>
      </c>
      <c r="D63" s="281">
        <f>SUM(D64:D70)</f>
        <v>28175.422</v>
      </c>
      <c r="E63" s="281">
        <f>SUM(E64:E70)</f>
        <v>27487.635</v>
      </c>
      <c r="F63" s="146">
        <f t="shared" si="3"/>
        <v>42.62375754004559</v>
      </c>
      <c r="G63" s="146">
        <f t="shared" si="4"/>
        <v>97.55891145126415</v>
      </c>
      <c r="H63" s="138"/>
    </row>
    <row r="64" spans="1:8" ht="128.25" customHeight="1">
      <c r="A64" s="116">
        <v>41050100</v>
      </c>
      <c r="B64" s="278" t="s">
        <v>201</v>
      </c>
      <c r="C64" s="274">
        <v>44381.4</v>
      </c>
      <c r="D64" s="142">
        <v>22652.173</v>
      </c>
      <c r="E64" s="142">
        <v>22652.173</v>
      </c>
      <c r="F64" s="141">
        <f t="shared" si="3"/>
        <v>51.03978919096739</v>
      </c>
      <c r="G64" s="141">
        <f t="shared" si="4"/>
        <v>100</v>
      </c>
      <c r="H64" s="160"/>
    </row>
    <row r="65" spans="1:8" ht="75" customHeight="1">
      <c r="A65" s="116">
        <v>41050200</v>
      </c>
      <c r="B65" s="117" t="s">
        <v>195</v>
      </c>
      <c r="C65" s="274">
        <v>1400.6</v>
      </c>
      <c r="D65" s="142">
        <v>341.8</v>
      </c>
      <c r="E65" s="142">
        <v>156.098</v>
      </c>
      <c r="F65" s="141">
        <f aca="true" t="shared" si="5" ref="F65:G71">IF(C65=0,"",$E65/C65*100)</f>
        <v>11.145080679708698</v>
      </c>
      <c r="G65" s="141">
        <f t="shared" si="5"/>
        <v>45.66939730836747</v>
      </c>
      <c r="H65" s="160"/>
    </row>
    <row r="66" spans="1:8" ht="99" customHeight="1">
      <c r="A66" s="116">
        <v>41050300</v>
      </c>
      <c r="B66" s="117" t="s">
        <v>196</v>
      </c>
      <c r="C66" s="274">
        <v>16928</v>
      </c>
      <c r="D66" s="142">
        <v>3985.8</v>
      </c>
      <c r="E66" s="142">
        <v>3574.939</v>
      </c>
      <c r="F66" s="141">
        <f t="shared" si="5"/>
        <v>21.118495982986765</v>
      </c>
      <c r="G66" s="141">
        <f t="shared" si="5"/>
        <v>89.69188117818254</v>
      </c>
      <c r="H66" s="160"/>
    </row>
    <row r="67" spans="1:8" ht="150" customHeight="1">
      <c r="A67" s="116">
        <v>41050700</v>
      </c>
      <c r="B67" s="277" t="s">
        <v>200</v>
      </c>
      <c r="C67" s="275">
        <v>937.1</v>
      </c>
      <c r="D67" s="142">
        <v>287.086</v>
      </c>
      <c r="E67" s="142">
        <v>282.425</v>
      </c>
      <c r="F67" s="141">
        <f t="shared" si="5"/>
        <v>30.138192295379362</v>
      </c>
      <c r="G67" s="141">
        <f t="shared" si="5"/>
        <v>98.37644468904789</v>
      </c>
      <c r="H67" s="138"/>
    </row>
    <row r="68" spans="1:8" ht="61.5" customHeight="1">
      <c r="A68" s="116">
        <v>41051100</v>
      </c>
      <c r="B68" s="117" t="s">
        <v>197</v>
      </c>
      <c r="C68" s="276">
        <v>736.3</v>
      </c>
      <c r="D68" s="142">
        <v>736.3</v>
      </c>
      <c r="E68" s="142">
        <v>736.3</v>
      </c>
      <c r="F68" s="141">
        <f t="shared" si="5"/>
        <v>100</v>
      </c>
      <c r="G68" s="141">
        <f t="shared" si="5"/>
        <v>100</v>
      </c>
      <c r="H68" s="138"/>
    </row>
    <row r="69" spans="1:13" ht="57.75" customHeight="1">
      <c r="A69" s="116">
        <v>41051200</v>
      </c>
      <c r="B69" s="117" t="s">
        <v>198</v>
      </c>
      <c r="C69" s="276">
        <v>0</v>
      </c>
      <c r="D69" s="142">
        <v>85.863</v>
      </c>
      <c r="E69" s="142">
        <v>0</v>
      </c>
      <c r="F69" s="141">
        <f t="shared" si="5"/>
      </c>
      <c r="G69" s="141">
        <f t="shared" si="5"/>
        <v>0</v>
      </c>
      <c r="H69" s="138"/>
      <c r="M69" s="133"/>
    </row>
    <row r="70" spans="1:8" ht="25.5" customHeight="1" thickBot="1">
      <c r="A70" s="116">
        <v>41053900</v>
      </c>
      <c r="B70" s="117" t="s">
        <v>179</v>
      </c>
      <c r="C70" s="274">
        <v>105.6</v>
      </c>
      <c r="D70" s="142">
        <v>86.4</v>
      </c>
      <c r="E70" s="142">
        <v>85.7</v>
      </c>
      <c r="F70" s="141">
        <f t="shared" si="5"/>
        <v>81.15530303030305</v>
      </c>
      <c r="G70" s="141">
        <f t="shared" si="5"/>
        <v>99.18981481481481</v>
      </c>
      <c r="H70" s="138"/>
    </row>
    <row r="71" spans="1:8" s="12" customFormat="1" ht="29.25" customHeight="1" thickBot="1">
      <c r="A71" s="23"/>
      <c r="B71" s="42" t="s">
        <v>13</v>
      </c>
      <c r="C71" s="161">
        <f>C57+C59+C61+C63</f>
        <v>120558.29999999999</v>
      </c>
      <c r="D71" s="162">
        <f>D57+D59+D61+D63</f>
        <v>40367.315</v>
      </c>
      <c r="E71" s="162">
        <f>E57+E59+E61+E63</f>
        <v>40328.913</v>
      </c>
      <c r="F71" s="163">
        <f>IF(C71=0,"",$E71/C71*100)</f>
        <v>33.45179303291437</v>
      </c>
      <c r="G71" s="164">
        <f t="shared" si="5"/>
        <v>99.90486857993899</v>
      </c>
      <c r="H71" s="158"/>
    </row>
    <row r="72" spans="1:8" s="26" customFormat="1" ht="27" customHeight="1" thickBot="1">
      <c r="A72" s="47"/>
      <c r="B72" s="4" t="s">
        <v>25</v>
      </c>
      <c r="C72" s="165"/>
      <c r="D72" s="166" t="s">
        <v>18</v>
      </c>
      <c r="E72" s="167"/>
      <c r="F72" s="167"/>
      <c r="G72" s="168"/>
      <c r="H72" s="169"/>
    </row>
    <row r="73" spans="1:8" s="19" customFormat="1" ht="20.25" customHeight="1">
      <c r="A73" s="121" t="s">
        <v>160</v>
      </c>
      <c r="B73" s="48" t="s">
        <v>27</v>
      </c>
      <c r="C73" s="170">
        <v>11385.056</v>
      </c>
      <c r="D73" s="170">
        <v>3044.778</v>
      </c>
      <c r="E73" s="171">
        <v>2791.665</v>
      </c>
      <c r="F73" s="171">
        <f aca="true" t="shared" si="6" ref="F73:F83">IF(C73=0,"",IF(($E73/C73*100)&gt;=200,"В/100",$E73/C73*100))</f>
        <v>24.5204327497379</v>
      </c>
      <c r="G73" s="172">
        <f>IF(D73=0,"",IF((E73/D73*100)&gt;=200,"В/100",E73/D73*100))</f>
        <v>91.68698013451227</v>
      </c>
      <c r="H73" s="173"/>
    </row>
    <row r="74" spans="1:8" s="19" customFormat="1" ht="20.25" customHeight="1">
      <c r="A74" s="122" t="s">
        <v>161</v>
      </c>
      <c r="B74" s="49" t="s">
        <v>28</v>
      </c>
      <c r="C74" s="174">
        <v>34551.298</v>
      </c>
      <c r="D74" s="174">
        <v>10977.024</v>
      </c>
      <c r="E74" s="175">
        <v>7729.245</v>
      </c>
      <c r="F74" s="175">
        <f t="shared" si="6"/>
        <v>22.370346260218646</v>
      </c>
      <c r="G74" s="176">
        <f>IF(D74=0,"",IF((E74/D74*100)&gt;=200,"В/100",E74/D74*100))</f>
        <v>70.41293705835024</v>
      </c>
      <c r="H74" s="173"/>
    </row>
    <row r="75" spans="1:8" s="19" customFormat="1" ht="20.25" customHeight="1">
      <c r="A75" s="123" t="s">
        <v>162</v>
      </c>
      <c r="B75" s="51" t="s">
        <v>168</v>
      </c>
      <c r="C75" s="177">
        <v>64714.7</v>
      </c>
      <c r="D75" s="178">
        <v>27802.439</v>
      </c>
      <c r="E75" s="178">
        <v>26973.072</v>
      </c>
      <c r="F75" s="178">
        <f t="shared" si="6"/>
        <v>41.679976883150196</v>
      </c>
      <c r="G75" s="179">
        <f>IF(D75=0,"",IF((E75/D75*100)&gt;=200,"В/100",E75/D75*100))</f>
        <v>97.01692718397837</v>
      </c>
      <c r="H75" s="180"/>
    </row>
    <row r="76" spans="1:8" s="19" customFormat="1" ht="20.25" customHeight="1">
      <c r="A76" s="122" t="s">
        <v>163</v>
      </c>
      <c r="B76" s="52" t="s">
        <v>29</v>
      </c>
      <c r="C76" s="177">
        <v>1152.24</v>
      </c>
      <c r="D76" s="177">
        <v>424.257</v>
      </c>
      <c r="E76" s="178">
        <v>302.16</v>
      </c>
      <c r="F76" s="178">
        <f t="shared" si="6"/>
        <v>26.22370339512602</v>
      </c>
      <c r="G76" s="179">
        <f aca="true" t="shared" si="7" ref="G76:G88">IF(D76=0,"",IF((E76/D76*100)&gt;=200,"В/100",E76/D76*100))</f>
        <v>71.22098162198857</v>
      </c>
      <c r="H76" s="181"/>
    </row>
    <row r="77" spans="1:8" s="19" customFormat="1" ht="20.25" customHeight="1">
      <c r="A77" s="123" t="s">
        <v>164</v>
      </c>
      <c r="B77" s="51" t="s">
        <v>30</v>
      </c>
      <c r="C77" s="177">
        <v>1653.16</v>
      </c>
      <c r="D77" s="177">
        <v>515.187</v>
      </c>
      <c r="E77" s="178">
        <v>284.901</v>
      </c>
      <c r="F77" s="178">
        <f t="shared" si="6"/>
        <v>17.233722083766846</v>
      </c>
      <c r="G77" s="179">
        <f t="shared" si="7"/>
        <v>55.30050253597237</v>
      </c>
      <c r="H77" s="173"/>
    </row>
    <row r="78" spans="1:8" s="19" customFormat="1" ht="20.25" customHeight="1">
      <c r="A78" s="123" t="s">
        <v>165</v>
      </c>
      <c r="B78" s="51" t="s">
        <v>94</v>
      </c>
      <c r="C78" s="177">
        <v>3383</v>
      </c>
      <c r="D78" s="177">
        <v>1334.2</v>
      </c>
      <c r="E78" s="178">
        <v>1065.115</v>
      </c>
      <c r="F78" s="178">
        <f t="shared" si="6"/>
        <v>31.48433343186521</v>
      </c>
      <c r="G78" s="179">
        <f t="shared" si="7"/>
        <v>79.83173437265776</v>
      </c>
      <c r="H78" s="173"/>
    </row>
    <row r="79" spans="1:8" s="19" customFormat="1" ht="23.25" customHeight="1">
      <c r="A79" s="123" t="s">
        <v>166</v>
      </c>
      <c r="B79" s="51" t="s">
        <v>18</v>
      </c>
      <c r="C79" s="177">
        <v>2340</v>
      </c>
      <c r="D79" s="177">
        <v>390</v>
      </c>
      <c r="E79" s="178">
        <v>73.825</v>
      </c>
      <c r="F79" s="178">
        <f t="shared" si="6"/>
        <v>3.15491452991453</v>
      </c>
      <c r="G79" s="179">
        <f t="shared" si="7"/>
        <v>18.929487179487182</v>
      </c>
      <c r="H79" s="173"/>
    </row>
    <row r="80" spans="1:8" s="19" customFormat="1" ht="24.75" customHeight="1">
      <c r="A80" s="123" t="s">
        <v>173</v>
      </c>
      <c r="B80" s="53" t="s">
        <v>174</v>
      </c>
      <c r="C80" s="177">
        <v>20</v>
      </c>
      <c r="D80" s="177">
        <v>10</v>
      </c>
      <c r="E80" s="178"/>
      <c r="F80" s="178">
        <f t="shared" si="6"/>
        <v>0</v>
      </c>
      <c r="G80" s="179">
        <f t="shared" si="7"/>
        <v>0</v>
      </c>
      <c r="H80" s="173"/>
    </row>
    <row r="81" spans="1:8" s="19" customFormat="1" ht="18.75" customHeight="1">
      <c r="A81" s="268" t="s">
        <v>167</v>
      </c>
      <c r="B81" s="269" t="s">
        <v>175</v>
      </c>
      <c r="C81" s="178"/>
      <c r="D81" s="178"/>
      <c r="E81" s="178"/>
      <c r="F81" s="178">
        <f t="shared" si="6"/>
      </c>
      <c r="G81" s="179">
        <f t="shared" si="7"/>
      </c>
      <c r="H81" s="173"/>
    </row>
    <row r="82" spans="1:8" s="19" customFormat="1" ht="39.75" customHeight="1">
      <c r="A82" s="123" t="s">
        <v>176</v>
      </c>
      <c r="B82" s="53" t="s">
        <v>177</v>
      </c>
      <c r="C82" s="177">
        <v>80</v>
      </c>
      <c r="D82" s="177">
        <v>60</v>
      </c>
      <c r="E82" s="178">
        <v>60</v>
      </c>
      <c r="F82" s="178">
        <f>IF(C82=0,"",IF(($E82/C82*100)&gt;=200,"В/100",$E82/C82*100))</f>
        <v>75</v>
      </c>
      <c r="G82" s="179">
        <f>IF(D82=0,"",IF((E82/D82*100)&gt;=200,"В/100",E82/D82*100))</f>
        <v>100</v>
      </c>
      <c r="H82" s="173"/>
    </row>
    <row r="83" spans="1:8" s="19" customFormat="1" ht="20.25" customHeight="1">
      <c r="A83" s="128" t="s">
        <v>178</v>
      </c>
      <c r="B83" s="51" t="s">
        <v>12</v>
      </c>
      <c r="C83" s="178">
        <v>10</v>
      </c>
      <c r="D83" s="178">
        <v>10</v>
      </c>
      <c r="E83" s="178"/>
      <c r="F83" s="178">
        <f t="shared" si="6"/>
        <v>0</v>
      </c>
      <c r="G83" s="178">
        <f t="shared" si="7"/>
        <v>0</v>
      </c>
      <c r="H83" s="173"/>
    </row>
    <row r="84" spans="1:8" s="27" customFormat="1" ht="27.75" customHeight="1" thickBot="1">
      <c r="A84" s="126"/>
      <c r="B84" s="127" t="s">
        <v>57</v>
      </c>
      <c r="C84" s="257">
        <f>SUM(C73:C83)</f>
        <v>119289.45400000001</v>
      </c>
      <c r="D84" s="257">
        <f>SUM(D73:D83)</f>
        <v>44567.88499999999</v>
      </c>
      <c r="E84" s="257">
        <f>SUM(E73:E83)</f>
        <v>39279.983</v>
      </c>
      <c r="F84" s="257">
        <f>IF(C84=0,"",IF(($E84/C84*100)&gt;=200,"В/100",$E84/C84*100))</f>
        <v>32.92829473425203</v>
      </c>
      <c r="G84" s="258">
        <f t="shared" si="7"/>
        <v>88.13517401599832</v>
      </c>
      <c r="H84" s="186"/>
    </row>
    <row r="85" spans="1:8" s="19" customFormat="1" ht="39" customHeight="1" hidden="1" thickBot="1">
      <c r="A85" s="58">
        <v>250339</v>
      </c>
      <c r="B85" s="59" t="s">
        <v>95</v>
      </c>
      <c r="C85" s="187"/>
      <c r="D85" s="187"/>
      <c r="E85" s="188"/>
      <c r="F85" s="259">
        <f>IF(C85=0,"",IF(($E85/C85*100)&gt;=200,"В/100",$E85/C85*100))</f>
      </c>
      <c r="G85" s="260">
        <f t="shared" si="7"/>
      </c>
      <c r="H85" s="180"/>
    </row>
    <row r="86" spans="1:8" s="19" customFormat="1" ht="26.25" customHeight="1">
      <c r="A86" s="266">
        <v>9000</v>
      </c>
      <c r="B86" s="267" t="s">
        <v>183</v>
      </c>
      <c r="C86" s="189"/>
      <c r="D86" s="189"/>
      <c r="E86" s="189"/>
      <c r="F86" s="270"/>
      <c r="G86" s="270"/>
      <c r="H86" s="180"/>
    </row>
    <row r="87" spans="1:8" s="19" customFormat="1" ht="24" customHeight="1">
      <c r="A87" s="125" t="s">
        <v>180</v>
      </c>
      <c r="B87" s="120" t="s">
        <v>179</v>
      </c>
      <c r="C87" s="189">
        <v>1919.654</v>
      </c>
      <c r="D87" s="189">
        <v>499.1</v>
      </c>
      <c r="E87" s="189">
        <v>499.1</v>
      </c>
      <c r="F87" s="189">
        <f>IF(C87=0,"",IF(($E87/C87*100)&gt;=200,"В/100",$E87/C87*100))</f>
        <v>25.99947698908241</v>
      </c>
      <c r="G87" s="189">
        <f>IF(D87=0,"",IF((E87/D87*100)&gt;=200,"В/100",E87/D87*100))</f>
        <v>100</v>
      </c>
      <c r="H87" s="180"/>
    </row>
    <row r="88" spans="1:8" s="19" customFormat="1" ht="39" customHeight="1" thickBot="1">
      <c r="A88" s="261" t="s">
        <v>181</v>
      </c>
      <c r="B88" s="262" t="s">
        <v>182</v>
      </c>
      <c r="C88" s="263">
        <v>35</v>
      </c>
      <c r="D88" s="263">
        <v>35</v>
      </c>
      <c r="E88" s="263">
        <v>30</v>
      </c>
      <c r="F88" s="264">
        <f>IF(C88=0,"",IF(($E88/C88*100)&gt;=200,"В/100",$E88/C88*100))</f>
        <v>85.71428571428571</v>
      </c>
      <c r="G88" s="265">
        <f t="shared" si="7"/>
        <v>85.71428571428571</v>
      </c>
      <c r="H88" s="180"/>
    </row>
    <row r="89" spans="1:8" s="27" customFormat="1" ht="29.25" customHeight="1" thickBot="1">
      <c r="A89" s="28"/>
      <c r="B89" s="41" t="s">
        <v>58</v>
      </c>
      <c r="C89" s="190">
        <f>C84+C85+C87+C88</f>
        <v>121244.10800000001</v>
      </c>
      <c r="D89" s="190">
        <f>D84+D85+D87+D88</f>
        <v>45101.984999999986</v>
      </c>
      <c r="E89" s="191">
        <f>E84+E88+E87</f>
        <v>39809.083</v>
      </c>
      <c r="F89" s="190">
        <f>IF(C89=0,"",IF(($E89/C89*100)&gt;=200,"В/100",$E89/C89*100))</f>
        <v>32.83382892305167</v>
      </c>
      <c r="G89" s="185">
        <f>IF(D89=0,"",IF((E89/D89*100)&gt;=200,"В/100",E89/D89*100))</f>
        <v>88.26459190210811</v>
      </c>
      <c r="H89" s="192"/>
    </row>
    <row r="90" spans="1:8" s="27" customFormat="1" ht="27.75" customHeight="1" thickBot="1">
      <c r="A90" s="61"/>
      <c r="B90" s="30" t="s">
        <v>61</v>
      </c>
      <c r="C90" s="193"/>
      <c r="D90" s="193"/>
      <c r="E90" s="194"/>
      <c r="F90" s="193"/>
      <c r="G90" s="195"/>
      <c r="H90" s="196"/>
    </row>
    <row r="91" spans="1:8" s="19" customFormat="1" ht="20.25">
      <c r="A91" s="36">
        <v>602000</v>
      </c>
      <c r="B91" s="35" t="s">
        <v>33</v>
      </c>
      <c r="C91" s="197"/>
      <c r="D91" s="198">
        <f>D92-D93+D117+D118</f>
        <v>269.4000000000001</v>
      </c>
      <c r="E91" s="198">
        <f>E92-E93+E117+E118</f>
        <v>993.6</v>
      </c>
      <c r="F91" s="197"/>
      <c r="G91" s="199"/>
      <c r="H91" s="173"/>
    </row>
    <row r="92" spans="1:8" s="19" customFormat="1" ht="20.25">
      <c r="A92" s="13">
        <v>602100</v>
      </c>
      <c r="B92" s="14" t="s">
        <v>34</v>
      </c>
      <c r="C92" s="200"/>
      <c r="D92" s="155">
        <v>1505</v>
      </c>
      <c r="E92" s="155">
        <v>993.6</v>
      </c>
      <c r="F92" s="200"/>
      <c r="G92" s="201"/>
      <c r="H92" s="202"/>
    </row>
    <row r="93" spans="1:8" s="19" customFormat="1" ht="20.25">
      <c r="A93" s="13">
        <v>602200</v>
      </c>
      <c r="B93" s="14" t="s">
        <v>35</v>
      </c>
      <c r="C93" s="200">
        <f>(C95+C96)</f>
        <v>0</v>
      </c>
      <c r="D93" s="154"/>
      <c r="E93" s="154"/>
      <c r="F93" s="200"/>
      <c r="G93" s="201"/>
      <c r="H93" s="173"/>
    </row>
    <row r="94" spans="1:8" s="19" customFormat="1" ht="20.25" hidden="1">
      <c r="A94" s="13"/>
      <c r="B94" s="14" t="s">
        <v>16</v>
      </c>
      <c r="C94" s="200">
        <v>0</v>
      </c>
      <c r="D94" s="155"/>
      <c r="E94" s="155"/>
      <c r="F94" s="200"/>
      <c r="G94" s="201"/>
      <c r="H94" s="173"/>
    </row>
    <row r="95" spans="1:8" s="19" customFormat="1" ht="20.25" hidden="1">
      <c r="A95" s="13"/>
      <c r="B95" s="14" t="s">
        <v>14</v>
      </c>
      <c r="C95" s="200">
        <v>0</v>
      </c>
      <c r="D95" s="155">
        <v>19491.17949</v>
      </c>
      <c r="E95" s="155">
        <v>19491.17949</v>
      </c>
      <c r="F95" s="200"/>
      <c r="G95" s="201"/>
      <c r="H95" s="180"/>
    </row>
    <row r="96" spans="1:8" s="19" customFormat="1" ht="20.25" hidden="1">
      <c r="A96" s="13"/>
      <c r="B96" s="14" t="s">
        <v>15</v>
      </c>
      <c r="C96" s="200">
        <f>SUM(C98:C116)</f>
        <v>0</v>
      </c>
      <c r="D96" s="154">
        <f>SUM(D98:D116)</f>
        <v>37715.60008999999</v>
      </c>
      <c r="E96" s="154">
        <f>SUM(E98:E116)</f>
        <v>37715.60008999999</v>
      </c>
      <c r="F96" s="200"/>
      <c r="G96" s="201"/>
      <c r="H96" s="173"/>
    </row>
    <row r="97" spans="1:8" s="19" customFormat="1" ht="20.25" hidden="1">
      <c r="A97" s="13"/>
      <c r="B97" s="14" t="s">
        <v>17</v>
      </c>
      <c r="C97" s="200">
        <v>0</v>
      </c>
      <c r="D97" s="155"/>
      <c r="E97" s="155"/>
      <c r="F97" s="200"/>
      <c r="G97" s="201"/>
      <c r="H97" s="173"/>
    </row>
    <row r="98" spans="1:8" s="31" customFormat="1" ht="20.25" hidden="1">
      <c r="A98" s="32"/>
      <c r="B98" s="33" t="s">
        <v>37</v>
      </c>
      <c r="C98" s="203">
        <v>0</v>
      </c>
      <c r="D98" s="204">
        <v>25546.87936</v>
      </c>
      <c r="E98" s="204">
        <v>25546.87936</v>
      </c>
      <c r="F98" s="203"/>
      <c r="G98" s="205"/>
      <c r="H98" s="206"/>
    </row>
    <row r="99" spans="1:8" s="31" customFormat="1" ht="20.25" hidden="1">
      <c r="A99" s="32"/>
      <c r="B99" s="33" t="s">
        <v>38</v>
      </c>
      <c r="C99" s="203">
        <v>0</v>
      </c>
      <c r="D99" s="204"/>
      <c r="E99" s="204"/>
      <c r="F99" s="203"/>
      <c r="G99" s="205"/>
      <c r="H99" s="206"/>
    </row>
    <row r="100" spans="1:8" s="31" customFormat="1" ht="20.25" hidden="1">
      <c r="A100" s="32"/>
      <c r="B100" s="33" t="s">
        <v>56</v>
      </c>
      <c r="C100" s="203">
        <v>0</v>
      </c>
      <c r="D100" s="204"/>
      <c r="E100" s="204"/>
      <c r="F100" s="203"/>
      <c r="G100" s="205"/>
      <c r="H100" s="206"/>
    </row>
    <row r="101" spans="1:8" s="31" customFormat="1" ht="20.25" hidden="1">
      <c r="A101" s="32"/>
      <c r="B101" s="33" t="s">
        <v>54</v>
      </c>
      <c r="C101" s="203">
        <v>0</v>
      </c>
      <c r="D101" s="204">
        <v>4501.8</v>
      </c>
      <c r="E101" s="204">
        <v>4501.8</v>
      </c>
      <c r="F101" s="203"/>
      <c r="G101" s="205"/>
      <c r="H101" s="206"/>
    </row>
    <row r="102" spans="1:8" s="31" customFormat="1" ht="20.25" hidden="1">
      <c r="A102" s="32"/>
      <c r="B102" s="33" t="s">
        <v>39</v>
      </c>
      <c r="C102" s="203">
        <v>0</v>
      </c>
      <c r="D102" s="204"/>
      <c r="E102" s="204"/>
      <c r="F102" s="203"/>
      <c r="G102" s="205"/>
      <c r="H102" s="206"/>
    </row>
    <row r="103" spans="1:8" s="31" customFormat="1" ht="31.5" hidden="1">
      <c r="A103" s="32"/>
      <c r="B103" s="33" t="s">
        <v>40</v>
      </c>
      <c r="C103" s="203">
        <v>0</v>
      </c>
      <c r="D103" s="204"/>
      <c r="E103" s="204"/>
      <c r="F103" s="203"/>
      <c r="G103" s="205"/>
      <c r="H103" s="206"/>
    </row>
    <row r="104" spans="1:8" s="31" customFormat="1" ht="20.25" hidden="1">
      <c r="A104" s="32"/>
      <c r="B104" s="33" t="s">
        <v>41</v>
      </c>
      <c r="C104" s="203">
        <v>0</v>
      </c>
      <c r="D104" s="204"/>
      <c r="E104" s="204"/>
      <c r="F104" s="203"/>
      <c r="G104" s="205"/>
      <c r="H104" s="206"/>
    </row>
    <row r="105" spans="1:8" s="31" customFormat="1" ht="20.25" hidden="1">
      <c r="A105" s="32"/>
      <c r="B105" s="33" t="s">
        <v>42</v>
      </c>
      <c r="C105" s="203">
        <v>0</v>
      </c>
      <c r="D105" s="204">
        <v>1854.83313</v>
      </c>
      <c r="E105" s="204">
        <v>1854.83313</v>
      </c>
      <c r="F105" s="203"/>
      <c r="G105" s="205"/>
      <c r="H105" s="206"/>
    </row>
    <row r="106" spans="1:8" s="31" customFormat="1" ht="20.25" hidden="1">
      <c r="A106" s="32"/>
      <c r="B106" s="33" t="s">
        <v>43</v>
      </c>
      <c r="C106" s="203">
        <v>0</v>
      </c>
      <c r="D106" s="204"/>
      <c r="E106" s="204"/>
      <c r="F106" s="203"/>
      <c r="G106" s="205"/>
      <c r="H106" s="206"/>
    </row>
    <row r="107" spans="1:8" s="31" customFormat="1" ht="20.25" hidden="1">
      <c r="A107" s="32"/>
      <c r="B107" s="33" t="s">
        <v>44</v>
      </c>
      <c r="C107" s="203">
        <v>0</v>
      </c>
      <c r="D107" s="204"/>
      <c r="E107" s="204"/>
      <c r="F107" s="203"/>
      <c r="G107" s="205"/>
      <c r="H107" s="206"/>
    </row>
    <row r="108" spans="1:8" s="31" customFormat="1" ht="17.25" customHeight="1" hidden="1">
      <c r="A108" s="32"/>
      <c r="B108" s="33" t="s">
        <v>45</v>
      </c>
      <c r="C108" s="203">
        <v>0</v>
      </c>
      <c r="D108" s="204"/>
      <c r="E108" s="204"/>
      <c r="F108" s="203"/>
      <c r="G108" s="205"/>
      <c r="H108" s="206"/>
    </row>
    <row r="109" spans="1:8" s="31" customFormat="1" ht="20.25" hidden="1">
      <c r="A109" s="32"/>
      <c r="B109" s="33" t="s">
        <v>46</v>
      </c>
      <c r="C109" s="203">
        <v>0</v>
      </c>
      <c r="D109" s="204"/>
      <c r="E109" s="204"/>
      <c r="F109" s="203"/>
      <c r="G109" s="205"/>
      <c r="H109" s="206"/>
    </row>
    <row r="110" spans="1:8" s="31" customFormat="1" ht="18.75" customHeight="1" hidden="1">
      <c r="A110" s="32"/>
      <c r="B110" s="33" t="s">
        <v>47</v>
      </c>
      <c r="C110" s="203">
        <v>0</v>
      </c>
      <c r="D110" s="204">
        <v>1809</v>
      </c>
      <c r="E110" s="204">
        <v>1809</v>
      </c>
      <c r="F110" s="203"/>
      <c r="G110" s="205"/>
      <c r="H110" s="206"/>
    </row>
    <row r="111" spans="1:8" s="31" customFormat="1" ht="20.25" hidden="1">
      <c r="A111" s="32"/>
      <c r="B111" s="33" t="s">
        <v>48</v>
      </c>
      <c r="C111" s="203">
        <v>0</v>
      </c>
      <c r="D111" s="204">
        <v>425.6</v>
      </c>
      <c r="E111" s="204">
        <v>425.6</v>
      </c>
      <c r="F111" s="203"/>
      <c r="G111" s="205"/>
      <c r="H111" s="206"/>
    </row>
    <row r="112" spans="1:8" s="31" customFormat="1" ht="20.25" hidden="1">
      <c r="A112" s="32"/>
      <c r="B112" s="33" t="s">
        <v>0</v>
      </c>
      <c r="C112" s="203">
        <v>0</v>
      </c>
      <c r="D112" s="204">
        <v>3087</v>
      </c>
      <c r="E112" s="204">
        <v>3087</v>
      </c>
      <c r="F112" s="203"/>
      <c r="G112" s="205"/>
      <c r="H112" s="206"/>
    </row>
    <row r="113" spans="1:8" s="31" customFormat="1" ht="31.5" hidden="1">
      <c r="A113" s="32"/>
      <c r="B113" s="33" t="s">
        <v>68</v>
      </c>
      <c r="C113" s="203">
        <v>0</v>
      </c>
      <c r="D113" s="204">
        <v>323.91757</v>
      </c>
      <c r="E113" s="204">
        <v>323.91757</v>
      </c>
      <c r="F113" s="203"/>
      <c r="G113" s="205"/>
      <c r="H113" s="206"/>
    </row>
    <row r="114" spans="1:8" s="31" customFormat="1" ht="20.25" hidden="1">
      <c r="A114" s="32"/>
      <c r="B114" s="33" t="s">
        <v>63</v>
      </c>
      <c r="C114" s="203">
        <v>0</v>
      </c>
      <c r="D114" s="204">
        <v>163.77936</v>
      </c>
      <c r="E114" s="204">
        <v>163.77936</v>
      </c>
      <c r="F114" s="203"/>
      <c r="G114" s="205"/>
      <c r="H114" s="207"/>
    </row>
    <row r="115" spans="1:8" s="31" customFormat="1" ht="20.25" hidden="1">
      <c r="A115" s="32"/>
      <c r="B115" s="33" t="s">
        <v>49</v>
      </c>
      <c r="C115" s="203">
        <v>0</v>
      </c>
      <c r="D115" s="204"/>
      <c r="E115" s="204"/>
      <c r="F115" s="203"/>
      <c r="G115" s="205"/>
      <c r="H115" s="207"/>
    </row>
    <row r="116" spans="1:8" s="31" customFormat="1" ht="20.25" hidden="1">
      <c r="A116" s="32"/>
      <c r="B116" s="33" t="s">
        <v>50</v>
      </c>
      <c r="C116" s="203">
        <v>0</v>
      </c>
      <c r="D116" s="204">
        <v>2.79067</v>
      </c>
      <c r="E116" s="204">
        <v>2.79067</v>
      </c>
      <c r="F116" s="203"/>
      <c r="G116" s="205"/>
      <c r="H116" s="207"/>
    </row>
    <row r="117" spans="1:8" s="19" customFormat="1" ht="20.25" hidden="1">
      <c r="A117" s="13">
        <v>602300</v>
      </c>
      <c r="B117" s="14" t="s">
        <v>36</v>
      </c>
      <c r="C117" s="200">
        <v>0</v>
      </c>
      <c r="D117" s="155"/>
      <c r="E117" s="155"/>
      <c r="F117" s="200"/>
      <c r="G117" s="201"/>
      <c r="H117" s="173"/>
    </row>
    <row r="118" spans="1:8" s="19" customFormat="1" ht="38.25" thickBot="1">
      <c r="A118" s="13">
        <v>602400</v>
      </c>
      <c r="B118" s="14" t="s">
        <v>23</v>
      </c>
      <c r="C118" s="200"/>
      <c r="D118" s="198">
        <v>-1235.6</v>
      </c>
      <c r="E118" s="198"/>
      <c r="F118" s="200"/>
      <c r="G118" s="201"/>
      <c r="H118" s="173"/>
    </row>
    <row r="119" spans="1:8" s="19" customFormat="1" ht="21" customHeight="1" hidden="1" thickBot="1">
      <c r="A119" s="37">
        <v>603000</v>
      </c>
      <c r="B119" s="34" t="s">
        <v>31</v>
      </c>
      <c r="C119" s="208">
        <v>0</v>
      </c>
      <c r="D119" s="209"/>
      <c r="E119" s="155"/>
      <c r="F119" s="208"/>
      <c r="G119" s="210"/>
      <c r="H119" s="173"/>
    </row>
    <row r="120" spans="1:8" s="19" customFormat="1" ht="26.25" customHeight="1" thickBot="1">
      <c r="A120" s="56"/>
      <c r="B120" s="41" t="s">
        <v>62</v>
      </c>
      <c r="C120" s="211">
        <f>+C91+C119</f>
        <v>0</v>
      </c>
      <c r="D120" s="212">
        <f>+D91+D119</f>
        <v>269.4000000000001</v>
      </c>
      <c r="E120" s="212">
        <f>+E91+E119</f>
        <v>993.6</v>
      </c>
      <c r="F120" s="211"/>
      <c r="G120" s="213"/>
      <c r="H120" s="173"/>
    </row>
    <row r="121" spans="3:8" s="19" customFormat="1" ht="18">
      <c r="C121" s="88"/>
      <c r="D121" s="89"/>
      <c r="E121" s="90"/>
      <c r="F121" s="88"/>
      <c r="G121" s="91"/>
      <c r="H121" s="87"/>
    </row>
    <row r="122" spans="3:8" s="19" customFormat="1" ht="18">
      <c r="C122" s="91"/>
      <c r="D122" s="92"/>
      <c r="E122" s="93"/>
      <c r="F122" s="91"/>
      <c r="G122" s="91"/>
      <c r="H122" s="87"/>
    </row>
    <row r="123" spans="2:8" s="19" customFormat="1" ht="35.25" customHeight="1">
      <c r="B123" s="19" t="s">
        <v>202</v>
      </c>
      <c r="C123" s="91"/>
      <c r="D123" s="92"/>
      <c r="E123" s="62" t="s">
        <v>203</v>
      </c>
      <c r="F123" s="91"/>
      <c r="G123" s="91"/>
      <c r="H123" s="87"/>
    </row>
    <row r="124" spans="3:8" s="19" customFormat="1" ht="18">
      <c r="C124" s="91"/>
      <c r="D124" s="92"/>
      <c r="E124" s="93"/>
      <c r="F124" s="91"/>
      <c r="G124" s="91"/>
      <c r="H124" s="87"/>
    </row>
    <row r="125" spans="3:8" s="19" customFormat="1" ht="18">
      <c r="C125" s="91"/>
      <c r="D125" s="92"/>
      <c r="E125" s="93"/>
      <c r="F125" s="91"/>
      <c r="G125" s="91"/>
      <c r="H125" s="87"/>
    </row>
    <row r="126" spans="3:8" s="19" customFormat="1" ht="18">
      <c r="C126" s="91"/>
      <c r="D126" s="92"/>
      <c r="E126" s="93"/>
      <c r="F126" s="91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ht="18.75">
      <c r="C148" s="86"/>
      <c r="D148" s="94"/>
      <c r="E148" s="94"/>
      <c r="F148" s="94"/>
      <c r="G148" s="86"/>
      <c r="H148" s="86"/>
    </row>
    <row r="149" spans="3:8" ht="18.75">
      <c r="C149" s="86"/>
      <c r="D149" s="94"/>
      <c r="E149" s="94"/>
      <c r="F149" s="94"/>
      <c r="G149" s="86"/>
      <c r="H149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3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1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8" customHeight="1" thickBot="1">
      <c r="C1" s="284" t="s">
        <v>205</v>
      </c>
      <c r="D1" s="284"/>
      <c r="E1" s="284"/>
    </row>
    <row r="2" spans="1:5" s="25" customFormat="1" ht="69" customHeight="1" thickBot="1">
      <c r="A2" s="64" t="s">
        <v>1</v>
      </c>
      <c r="B2" s="65" t="s">
        <v>2</v>
      </c>
      <c r="C2" s="66" t="s">
        <v>51</v>
      </c>
      <c r="D2" s="24" t="s">
        <v>64</v>
      </c>
      <c r="E2" s="67" t="s">
        <v>52</v>
      </c>
    </row>
    <row r="3" spans="1:5" s="25" customFormat="1" ht="36" customHeight="1" thickBot="1">
      <c r="A3" s="64"/>
      <c r="B3" s="4" t="s">
        <v>21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4">
        <f>C5</f>
        <v>31.2</v>
      </c>
      <c r="D4" s="215">
        <f>D5</f>
        <v>12.640999999999998</v>
      </c>
      <c r="E4" s="216">
        <f aca="true" t="shared" si="0" ref="E4:E22">IF(C4=0,"",$D4/C4*100)</f>
        <v>40.516025641025635</v>
      </c>
    </row>
    <row r="5" spans="1:5" s="25" customFormat="1" ht="23.25" customHeight="1" thickBot="1">
      <c r="A5" s="73">
        <v>19000000</v>
      </c>
      <c r="B5" s="74" t="s">
        <v>67</v>
      </c>
      <c r="C5" s="217">
        <f>C6</f>
        <v>31.2</v>
      </c>
      <c r="D5" s="218">
        <f>D6</f>
        <v>12.640999999999998</v>
      </c>
      <c r="E5" s="216">
        <f t="shared" si="0"/>
        <v>40.516025641025635</v>
      </c>
    </row>
    <row r="6" spans="1:5" s="25" customFormat="1" ht="20.25" customHeight="1" thickBot="1">
      <c r="A6" s="76">
        <v>19010000</v>
      </c>
      <c r="B6" s="77" t="s">
        <v>22</v>
      </c>
      <c r="C6" s="219">
        <f>C7+C8+C9</f>
        <v>31.2</v>
      </c>
      <c r="D6" s="219">
        <f>D7+D8+D9</f>
        <v>12.640999999999998</v>
      </c>
      <c r="E6" s="216">
        <f t="shared" si="0"/>
        <v>40.516025641025635</v>
      </c>
    </row>
    <row r="7" spans="1:5" s="25" customFormat="1" ht="36" customHeight="1" thickBot="1">
      <c r="A7" s="80" t="s">
        <v>115</v>
      </c>
      <c r="B7" s="75" t="s">
        <v>84</v>
      </c>
      <c r="C7" s="220">
        <v>14</v>
      </c>
      <c r="D7" s="221">
        <v>5.879</v>
      </c>
      <c r="E7" s="216">
        <f t="shared" si="0"/>
        <v>41.99285714285714</v>
      </c>
    </row>
    <row r="8" spans="1:5" s="12" customFormat="1" ht="26.25" customHeight="1" thickBot="1">
      <c r="A8" s="80" t="s">
        <v>116</v>
      </c>
      <c r="B8" s="75" t="s">
        <v>85</v>
      </c>
      <c r="C8" s="220">
        <v>2.2</v>
      </c>
      <c r="D8" s="221">
        <v>0.475</v>
      </c>
      <c r="E8" s="216">
        <f t="shared" si="0"/>
        <v>21.59090909090909</v>
      </c>
    </row>
    <row r="9" spans="1:5" s="2" customFormat="1" ht="22.5" customHeight="1" thickBot="1">
      <c r="A9" s="104" t="s">
        <v>117</v>
      </c>
      <c r="B9" s="105" t="s">
        <v>86</v>
      </c>
      <c r="C9" s="222">
        <v>15</v>
      </c>
      <c r="D9" s="222">
        <v>6.287</v>
      </c>
      <c r="E9" s="223">
        <f t="shared" si="0"/>
        <v>41.91333333333333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282.92199999999997</v>
      </c>
      <c r="E10" s="224">
        <f t="shared" si="0"/>
        <v>48.68731715711581</v>
      </c>
    </row>
    <row r="11" spans="1:5" s="2" customFormat="1" ht="20.25">
      <c r="A11" s="106">
        <v>24000000</v>
      </c>
      <c r="B11" s="107" t="s">
        <v>91</v>
      </c>
      <c r="C11" s="225">
        <f>C12+C13</f>
        <v>53</v>
      </c>
      <c r="D11" s="225">
        <f>D12+D13</f>
        <v>3.347</v>
      </c>
      <c r="E11" s="225">
        <f t="shared" si="0"/>
        <v>6.315094339622641</v>
      </c>
    </row>
    <row r="12" spans="1:5" s="2" customFormat="1" ht="56.25">
      <c r="A12" s="99">
        <v>24062100</v>
      </c>
      <c r="B12" s="97" t="s">
        <v>136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199</v>
      </c>
      <c r="C13" s="141">
        <v>50</v>
      </c>
      <c r="D13" s="141">
        <v>3.347</v>
      </c>
      <c r="E13" s="141">
        <f t="shared" si="0"/>
        <v>6.694</v>
      </c>
    </row>
    <row r="14" spans="1:5" s="2" customFormat="1" ht="24" customHeight="1" thickBot="1">
      <c r="A14" s="16">
        <v>25000000</v>
      </c>
      <c r="B14" s="17" t="s">
        <v>11</v>
      </c>
      <c r="C14" s="226">
        <v>528.1</v>
      </c>
      <c r="D14" s="226">
        <v>279.575</v>
      </c>
      <c r="E14" s="141">
        <f t="shared" si="0"/>
        <v>52.939784131793225</v>
      </c>
    </row>
    <row r="15" spans="1:5" s="2" customFormat="1" ht="21" thickBot="1">
      <c r="A15" s="39">
        <v>30000000</v>
      </c>
      <c r="B15" s="40" t="s">
        <v>32</v>
      </c>
      <c r="C15" s="227">
        <f>+C16</f>
        <v>0</v>
      </c>
      <c r="D15" s="227">
        <f>+D16</f>
        <v>0</v>
      </c>
      <c r="E15" s="228">
        <f t="shared" si="0"/>
      </c>
    </row>
    <row r="16" spans="1:5" s="12" customFormat="1" ht="25.5" customHeight="1" thickBot="1">
      <c r="A16" s="10">
        <v>31010000</v>
      </c>
      <c r="B16" s="9" t="s">
        <v>96</v>
      </c>
      <c r="C16" s="229">
        <v>0</v>
      </c>
      <c r="D16" s="229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65</v>
      </c>
      <c r="C17" s="230">
        <f>C18</f>
        <v>0</v>
      </c>
      <c r="D17" s="230">
        <f>D18</f>
        <v>0</v>
      </c>
      <c r="E17" s="228">
        <f t="shared" si="0"/>
      </c>
    </row>
    <row r="18" spans="1:5" s="12" customFormat="1" ht="25.5" customHeight="1">
      <c r="A18" s="70">
        <v>41030000</v>
      </c>
      <c r="B18" s="71" t="s">
        <v>10</v>
      </c>
      <c r="C18" s="226">
        <f>C19+C20</f>
        <v>0</v>
      </c>
      <c r="D18" s="226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6">
        <v>0</v>
      </c>
      <c r="D19" s="226">
        <v>0</v>
      </c>
      <c r="E19" s="141">
        <f t="shared" si="0"/>
      </c>
    </row>
    <row r="20" spans="1:5" s="12" customFormat="1" ht="16.5" customHeight="1" thickBot="1">
      <c r="A20" s="134"/>
      <c r="B20" s="135"/>
      <c r="C20" s="231">
        <v>0</v>
      </c>
      <c r="D20" s="231">
        <v>0</v>
      </c>
      <c r="E20" s="232"/>
    </row>
    <row r="21" spans="1:5" s="12" customFormat="1" ht="27.75" customHeight="1" thickBot="1">
      <c r="A21" s="11"/>
      <c r="B21" s="41" t="s">
        <v>66</v>
      </c>
      <c r="C21" s="156">
        <f>C4+C10+C15+C17</f>
        <v>612.3000000000001</v>
      </c>
      <c r="D21" s="156">
        <f>D4+D10+D15+D17</f>
        <v>295.563</v>
      </c>
      <c r="E21" s="233">
        <f t="shared" si="0"/>
        <v>48.27094561489465</v>
      </c>
    </row>
    <row r="22" spans="1:5" s="27" customFormat="1" ht="22.5" customHeight="1" thickBot="1">
      <c r="A22" s="18"/>
      <c r="B22" s="43" t="s">
        <v>24</v>
      </c>
      <c r="C22" s="234">
        <f>C21</f>
        <v>612.3000000000001</v>
      </c>
      <c r="D22" s="234">
        <f>D21</f>
        <v>295.563</v>
      </c>
      <c r="E22" s="185">
        <f t="shared" si="0"/>
        <v>48.27094561489465</v>
      </c>
    </row>
    <row r="23" spans="1:6" ht="21" thickBot="1">
      <c r="A23" s="60"/>
      <c r="B23" s="4" t="s">
        <v>26</v>
      </c>
      <c r="C23" s="235"/>
      <c r="D23" s="236"/>
      <c r="E23" s="237"/>
      <c r="F23" s="20"/>
    </row>
    <row r="24" spans="1:6" ht="20.25">
      <c r="A24" s="124" t="s">
        <v>160</v>
      </c>
      <c r="B24" s="68" t="s">
        <v>27</v>
      </c>
      <c r="C24" s="183">
        <v>369.9</v>
      </c>
      <c r="D24" s="182">
        <v>218.076</v>
      </c>
      <c r="E24" s="238">
        <f aca="true" t="shared" si="1" ref="E24:E37">IF(C24=0,"",IF(($D24/C24*100)&gt;=200,"В/100",$D24/C24*100))</f>
        <v>58.95539334955393</v>
      </c>
      <c r="F24" s="21"/>
    </row>
    <row r="25" spans="1:5" ht="20.25">
      <c r="A25" s="122" t="s">
        <v>161</v>
      </c>
      <c r="B25" s="49" t="s">
        <v>28</v>
      </c>
      <c r="C25" s="174">
        <v>1253.7</v>
      </c>
      <c r="D25" s="175">
        <v>116.582</v>
      </c>
      <c r="E25" s="238">
        <f t="shared" si="1"/>
        <v>9.299034856823802</v>
      </c>
    </row>
    <row r="26" spans="1:5" ht="20.25">
      <c r="A26" s="122" t="s">
        <v>162</v>
      </c>
      <c r="B26" s="49" t="s">
        <v>168</v>
      </c>
      <c r="C26" s="174"/>
      <c r="D26" s="175"/>
      <c r="E26" s="238">
        <f t="shared" si="1"/>
      </c>
    </row>
    <row r="27" spans="1:5" ht="20.25">
      <c r="A27" s="122" t="s">
        <v>163</v>
      </c>
      <c r="B27" s="52" t="s">
        <v>29</v>
      </c>
      <c r="C27" s="177">
        <v>33</v>
      </c>
      <c r="D27" s="178"/>
      <c r="E27" s="239">
        <f t="shared" si="1"/>
        <v>0</v>
      </c>
    </row>
    <row r="28" spans="1:5" ht="20.25">
      <c r="A28" s="122" t="s">
        <v>164</v>
      </c>
      <c r="B28" s="51" t="s">
        <v>30</v>
      </c>
      <c r="C28" s="177"/>
      <c r="D28" s="178"/>
      <c r="E28" s="239">
        <f t="shared" si="1"/>
      </c>
    </row>
    <row r="29" spans="1:5" ht="20.25">
      <c r="A29" s="122" t="s">
        <v>165</v>
      </c>
      <c r="B29" s="52" t="s">
        <v>94</v>
      </c>
      <c r="C29" s="177">
        <v>194</v>
      </c>
      <c r="D29" s="178">
        <v>31.949</v>
      </c>
      <c r="E29" s="239">
        <f t="shared" si="1"/>
        <v>16.468556701030927</v>
      </c>
    </row>
    <row r="30" spans="1:5" ht="20.25" customHeight="1">
      <c r="A30" s="268" t="s">
        <v>186</v>
      </c>
      <c r="B30" s="269" t="s">
        <v>187</v>
      </c>
      <c r="C30" s="177"/>
      <c r="D30" s="178"/>
      <c r="E30" s="239">
        <f t="shared" si="1"/>
      </c>
    </row>
    <row r="31" spans="1:6" s="27" customFormat="1" ht="27" customHeight="1" hidden="1">
      <c r="A31" s="123">
        <v>180000</v>
      </c>
      <c r="B31" s="53" t="s">
        <v>137</v>
      </c>
      <c r="C31" s="240"/>
      <c r="D31" s="178"/>
      <c r="E31" s="239">
        <f t="shared" si="1"/>
      </c>
      <c r="F31" s="29"/>
    </row>
    <row r="32" spans="1:6" s="27" customFormat="1" ht="23.25" customHeight="1">
      <c r="A32" s="123" t="s">
        <v>188</v>
      </c>
      <c r="B32" s="53" t="s">
        <v>189</v>
      </c>
      <c r="C32" s="240">
        <v>1225.525</v>
      </c>
      <c r="D32" s="178">
        <v>250.435</v>
      </c>
      <c r="E32" s="239">
        <f t="shared" si="1"/>
        <v>20.434915648395584</v>
      </c>
      <c r="F32" s="29"/>
    </row>
    <row r="33" spans="1:6" s="27" customFormat="1" ht="27" customHeight="1">
      <c r="A33" s="123" t="s">
        <v>166</v>
      </c>
      <c r="B33" s="53" t="s">
        <v>172</v>
      </c>
      <c r="C33" s="240">
        <v>7</v>
      </c>
      <c r="D33" s="178"/>
      <c r="E33" s="239">
        <f t="shared" si="1"/>
        <v>0</v>
      </c>
      <c r="F33" s="29"/>
    </row>
    <row r="34" spans="1:6" s="27" customFormat="1" ht="27" customHeight="1">
      <c r="A34" s="128" t="s">
        <v>191</v>
      </c>
      <c r="B34" s="51" t="s">
        <v>190</v>
      </c>
      <c r="C34" s="178">
        <v>69.4</v>
      </c>
      <c r="D34" s="178"/>
      <c r="E34" s="239">
        <f t="shared" si="1"/>
        <v>0</v>
      </c>
      <c r="F34" s="29"/>
    </row>
    <row r="35" spans="1:5" s="27" customFormat="1" ht="29.25" customHeight="1" thickBot="1">
      <c r="A35" s="126"/>
      <c r="B35" s="127" t="s">
        <v>59</v>
      </c>
      <c r="C35" s="241">
        <f>SUM(C24:C34)</f>
        <v>3152.525</v>
      </c>
      <c r="D35" s="241">
        <f>SUM(D24:D34)</f>
        <v>617.042</v>
      </c>
      <c r="E35" s="242">
        <f t="shared" si="1"/>
        <v>19.57294549607061</v>
      </c>
    </row>
    <row r="36" spans="1:5" s="27" customFormat="1" ht="23.25" customHeight="1" thickBot="1">
      <c r="A36" s="129" t="s">
        <v>184</v>
      </c>
      <c r="B36" s="130" t="s">
        <v>185</v>
      </c>
      <c r="C36" s="243">
        <v>350.975</v>
      </c>
      <c r="D36" s="243"/>
      <c r="E36" s="239">
        <f t="shared" si="1"/>
        <v>0</v>
      </c>
    </row>
    <row r="37" spans="1:5" ht="21" thickBot="1">
      <c r="A37" s="69"/>
      <c r="B37" s="41" t="s">
        <v>60</v>
      </c>
      <c r="C37" s="190">
        <f>SUM(C35:C36)</f>
        <v>3503.5</v>
      </c>
      <c r="D37" s="190">
        <f>SUM(D35:D36)</f>
        <v>617.042</v>
      </c>
      <c r="E37" s="244">
        <f t="shared" si="1"/>
        <v>17.612159269302126</v>
      </c>
    </row>
    <row r="38" spans="1:5" ht="21" thickBot="1">
      <c r="A38" s="61"/>
      <c r="B38" s="30" t="s">
        <v>138</v>
      </c>
      <c r="C38" s="193"/>
      <c r="D38" s="194"/>
      <c r="E38" s="245"/>
    </row>
    <row r="39" spans="1:5" ht="37.5" hidden="1">
      <c r="A39" s="100">
        <v>601000</v>
      </c>
      <c r="B39" s="101" t="s">
        <v>139</v>
      </c>
      <c r="C39" s="246">
        <f>+C40+C41</f>
        <v>0</v>
      </c>
      <c r="D39" s="247">
        <f>D40+D41</f>
        <v>0</v>
      </c>
      <c r="E39" s="248"/>
    </row>
    <row r="40" spans="1:5" ht="37.5" hidden="1">
      <c r="A40" s="54">
        <v>601100</v>
      </c>
      <c r="B40" s="55" t="s">
        <v>140</v>
      </c>
      <c r="C40" s="249"/>
      <c r="D40" s="250"/>
      <c r="E40" s="251"/>
    </row>
    <row r="41" spans="1:5" ht="20.25" hidden="1">
      <c r="A41" s="54">
        <v>601200</v>
      </c>
      <c r="B41" s="55" t="s">
        <v>141</v>
      </c>
      <c r="C41" s="249"/>
      <c r="D41" s="250"/>
      <c r="E41" s="251"/>
    </row>
    <row r="42" spans="1:5" ht="20.25">
      <c r="A42" s="50">
        <v>602000</v>
      </c>
      <c r="B42" s="51" t="s">
        <v>33</v>
      </c>
      <c r="C42" s="252"/>
      <c r="D42" s="253"/>
      <c r="E42" s="254"/>
    </row>
    <row r="43" spans="1:5" ht="20.25">
      <c r="A43" s="54">
        <v>602100</v>
      </c>
      <c r="B43" s="55" t="s">
        <v>34</v>
      </c>
      <c r="C43" s="182">
        <v>1597.3</v>
      </c>
      <c r="D43" s="182">
        <v>478.1</v>
      </c>
      <c r="E43" s="251"/>
    </row>
    <row r="44" spans="1:5" ht="20.25">
      <c r="A44" s="54">
        <v>602200</v>
      </c>
      <c r="B44" s="55" t="s">
        <v>35</v>
      </c>
      <c r="C44" s="182"/>
      <c r="D44" s="182"/>
      <c r="E44" s="251"/>
    </row>
    <row r="45" spans="1:5" ht="20.25" hidden="1">
      <c r="A45" s="54"/>
      <c r="B45" s="55" t="s">
        <v>16</v>
      </c>
      <c r="C45" s="182"/>
      <c r="D45" s="182"/>
      <c r="E45" s="251"/>
    </row>
    <row r="46" spans="1:5" ht="20.25" hidden="1">
      <c r="A46" s="54"/>
      <c r="B46" s="55" t="s">
        <v>14</v>
      </c>
      <c r="C46" s="182"/>
      <c r="D46" s="182"/>
      <c r="E46" s="251"/>
    </row>
    <row r="47" spans="1:5" ht="20.25" hidden="1">
      <c r="A47" s="54"/>
      <c r="B47" s="55" t="s">
        <v>15</v>
      </c>
      <c r="C47" s="182"/>
      <c r="D47" s="182"/>
      <c r="E47" s="251"/>
    </row>
    <row r="48" spans="1:5" ht="20.25" hidden="1">
      <c r="A48" s="54"/>
      <c r="B48" s="55" t="s">
        <v>17</v>
      </c>
      <c r="C48" s="182"/>
      <c r="D48" s="182"/>
      <c r="E48" s="251"/>
    </row>
    <row r="49" spans="1:5" ht="20.25" hidden="1">
      <c r="A49" s="102"/>
      <c r="B49" s="103" t="s">
        <v>142</v>
      </c>
      <c r="C49" s="255"/>
      <c r="D49" s="255"/>
      <c r="E49" s="256"/>
    </row>
    <row r="50" spans="1:5" ht="20.25" hidden="1">
      <c r="A50" s="102"/>
      <c r="B50" s="103" t="s">
        <v>143</v>
      </c>
      <c r="C50" s="255"/>
      <c r="D50" s="255"/>
      <c r="E50" s="256"/>
    </row>
    <row r="51" spans="1:5" ht="20.25" hidden="1">
      <c r="A51" s="102"/>
      <c r="B51" s="103" t="s">
        <v>144</v>
      </c>
      <c r="C51" s="255"/>
      <c r="D51" s="255"/>
      <c r="E51" s="256"/>
    </row>
    <row r="52" spans="1:5" ht="20.25" hidden="1">
      <c r="A52" s="102"/>
      <c r="B52" s="103" t="s">
        <v>145</v>
      </c>
      <c r="C52" s="255"/>
      <c r="D52" s="255"/>
      <c r="E52" s="256"/>
    </row>
    <row r="53" spans="1:5" ht="20.25" hidden="1">
      <c r="A53" s="102"/>
      <c r="B53" s="103" t="s">
        <v>146</v>
      </c>
      <c r="C53" s="255"/>
      <c r="D53" s="255"/>
      <c r="E53" s="256"/>
    </row>
    <row r="54" spans="1:5" ht="20.25" hidden="1">
      <c r="A54" s="102"/>
      <c r="B54" s="103" t="s">
        <v>147</v>
      </c>
      <c r="C54" s="255"/>
      <c r="D54" s="255"/>
      <c r="E54" s="256"/>
    </row>
    <row r="55" spans="1:5" ht="20.25" hidden="1">
      <c r="A55" s="102"/>
      <c r="B55" s="103" t="s">
        <v>148</v>
      </c>
      <c r="C55" s="255"/>
      <c r="D55" s="255"/>
      <c r="E55" s="256"/>
    </row>
    <row r="56" spans="1:5" ht="20.25" hidden="1">
      <c r="A56" s="102"/>
      <c r="B56" s="103" t="s">
        <v>149</v>
      </c>
      <c r="C56" s="255"/>
      <c r="D56" s="255"/>
      <c r="E56" s="256"/>
    </row>
    <row r="57" spans="1:5" ht="20.25" hidden="1">
      <c r="A57" s="102"/>
      <c r="B57" s="103" t="s">
        <v>150</v>
      </c>
      <c r="C57" s="255"/>
      <c r="D57" s="255"/>
      <c r="E57" s="256"/>
    </row>
    <row r="58" spans="1:5" ht="20.25" hidden="1">
      <c r="A58" s="102"/>
      <c r="B58" s="103" t="s">
        <v>151</v>
      </c>
      <c r="C58" s="255"/>
      <c r="D58" s="255"/>
      <c r="E58" s="256"/>
    </row>
    <row r="59" spans="1:5" ht="20.25" hidden="1">
      <c r="A59" s="102"/>
      <c r="B59" s="103" t="s">
        <v>152</v>
      </c>
      <c r="C59" s="255"/>
      <c r="D59" s="255"/>
      <c r="E59" s="256"/>
    </row>
    <row r="60" spans="1:5" ht="20.25" hidden="1">
      <c r="A60" s="54">
        <v>602300</v>
      </c>
      <c r="B60" s="55" t="s">
        <v>153</v>
      </c>
      <c r="C60" s="182"/>
      <c r="D60" s="182"/>
      <c r="E60" s="251"/>
    </row>
    <row r="61" spans="1:5" ht="38.25" thickBot="1">
      <c r="A61" s="54">
        <v>602400</v>
      </c>
      <c r="B61" s="55" t="s">
        <v>23</v>
      </c>
      <c r="C61" s="182">
        <v>1235.6</v>
      </c>
      <c r="D61" s="182">
        <v>9</v>
      </c>
      <c r="E61" s="251"/>
    </row>
    <row r="62" spans="1:5" ht="21" thickBot="1">
      <c r="A62" s="56"/>
      <c r="B62" s="57" t="s">
        <v>154</v>
      </c>
      <c r="C62" s="184">
        <f>C43+C61</f>
        <v>2832.8999999999996</v>
      </c>
      <c r="D62" s="184">
        <f>D43+D61</f>
        <v>487.1</v>
      </c>
      <c r="E62" s="244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9" t="s">
        <v>202</v>
      </c>
      <c r="C65" s="22"/>
      <c r="D65" s="63" t="s">
        <v>203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2018-06-10T18:19:57Z</cp:lastPrinted>
  <dcterms:created xsi:type="dcterms:W3CDTF">2003-04-04T06:54:01Z</dcterms:created>
  <dcterms:modified xsi:type="dcterms:W3CDTF">2018-06-10T18:20:00Z</dcterms:modified>
  <cp:category/>
  <cp:version/>
  <cp:contentType/>
  <cp:contentStatus/>
</cp:coreProperties>
</file>